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8" activeTab="5"/>
  </bookViews>
  <sheets>
    <sheet name="Список класса" sheetId="1" r:id="rId1"/>
    <sheet name="Рисунок человека" sheetId="2" r:id="rId2"/>
    <sheet name="Графический диктант" sheetId="3" r:id="rId3"/>
    <sheet name="Образец и правило" sheetId="4" r:id="rId4"/>
    <sheet name="Первая буква" sheetId="5" r:id="rId5"/>
    <sheet name="Сводная по классу" sheetId="6" r:id="rId6"/>
    <sheet name="Лист1" sheetId="7" r:id="rId7"/>
  </sheets>
  <definedNames>
    <definedName name="_xlnm.Print_Area" localSheetId="2">'Графический диктант'!$A$1:$N$45</definedName>
    <definedName name="_xlnm.Print_Area" localSheetId="3">'Образец и правило'!$A$1:$L$45</definedName>
    <definedName name="_xlnm.Print_Area" localSheetId="4">'Первая буква'!$A$1:$K$46</definedName>
    <definedName name="_xlnm.Print_Area" localSheetId="1">'Рисунок человека'!$A$1:$S$46</definedName>
    <definedName name="_xlnm.Print_Area" localSheetId="5">'Сводная по классу'!$A$1:$AJ$13</definedName>
    <definedName name="_xlnm.Print_Area" localSheetId="0">'Список класса'!$A$1:$J$45</definedName>
  </definedNames>
  <calcPr fullCalcOnLoad="1"/>
</workbook>
</file>

<file path=xl/sharedStrings.xml><?xml version="1.0" encoding="utf-8"?>
<sst xmlns="http://schemas.openxmlformats.org/spreadsheetml/2006/main" count="204" uniqueCount="116">
  <si>
    <r>
      <t xml:space="preserve">СПИСОК КЛАССА </t>
    </r>
    <r>
      <rPr>
        <b/>
        <sz val="12"/>
        <color indexed="12"/>
        <rFont val="Arial"/>
        <family val="2"/>
      </rPr>
      <t>(СЕНТЯБРЬ 2011г.)</t>
    </r>
  </si>
  <si>
    <t>(1)</t>
  </si>
  <si>
    <t>(2)</t>
  </si>
  <si>
    <t>(3)</t>
  </si>
  <si>
    <t>(4)</t>
  </si>
  <si>
    <t>(6)</t>
  </si>
  <si>
    <t>(7)</t>
  </si>
  <si>
    <t>(8)</t>
  </si>
  <si>
    <t>(9)</t>
  </si>
  <si>
    <t>(10)</t>
  </si>
  <si>
    <t>(11)</t>
  </si>
  <si>
    <t>(12)</t>
  </si>
  <si>
    <t>№ п/п</t>
  </si>
  <si>
    <t>№ по журналу</t>
  </si>
  <si>
    <t>Фамилия, Имя учащегося</t>
  </si>
  <si>
    <t>Выполнение задания "Рисунок человека"</t>
  </si>
  <si>
    <t>Выполнение задания "Графический диктант"</t>
  </si>
  <si>
    <t>Выполнение задания "Образец и правило"</t>
  </si>
  <si>
    <t>Выполнение задания "Первая буква"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</si>
  <si>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</si>
  <si>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</si>
  <si>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</si>
  <si>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</si>
  <si>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</si>
  <si>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</si>
  <si>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</si>
  <si>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</si>
  <si>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</si>
  <si>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09</t>
  </si>
  <si>
    <t>10</t>
  </si>
  <si>
    <t>11</t>
  </si>
  <si>
    <t>12</t>
  </si>
  <si>
    <t xml:space="preserve">Всего в классе: </t>
  </si>
  <si>
    <t>Дата проведения:</t>
  </si>
  <si>
    <t>РЕЗУЛЬТАТЫ ВЫПОЛНЕНИЯ ЗАДАНИЯ «РИСУНОК ЧЕЛОВЕКА»</t>
  </si>
  <si>
    <t>ПОКАЗАТЕЛЬ</t>
  </si>
  <si>
    <t>Сумма баллов</t>
  </si>
  <si>
    <t>(5)</t>
  </si>
  <si>
    <t>(13)</t>
  </si>
  <si>
    <t>глаза</t>
  </si>
  <si>
    <t>рот</t>
  </si>
  <si>
    <t>нос</t>
  </si>
  <si>
    <t>руки</t>
  </si>
  <si>
    <t>ноги</t>
  </si>
  <si>
    <t>уши</t>
  </si>
  <si>
    <t>волосы (шапка)</t>
  </si>
  <si>
    <t>шея</t>
  </si>
  <si>
    <t>пальцы</t>
  </si>
  <si>
    <t>одежда</t>
  </si>
  <si>
    <t>ступни (обувь)</t>
  </si>
  <si>
    <t>по 5 пальцев на каждой руке</t>
  </si>
  <si>
    <t>способ изобра-жения</t>
  </si>
  <si>
    <t>Максимальный балл</t>
  </si>
  <si>
    <t>2</t>
  </si>
  <si>
    <t>1</t>
  </si>
  <si>
    <t>8</t>
  </si>
  <si>
    <t xml:space="preserve"> РЕЗУЛЬТАТЫ ВЫПОЛНЕНИЯ ЗАДАНИЯ «Графический диктант»</t>
  </si>
  <si>
    <t>Выполнение диктанта</t>
  </si>
  <si>
    <t>Общая оценка диктанта</t>
  </si>
  <si>
    <t>Продолжение узора</t>
  </si>
  <si>
    <t>Общая оценка продолже-ния узора</t>
  </si>
  <si>
    <t>Итоговая оценка задания</t>
  </si>
  <si>
    <t>1 задание</t>
  </si>
  <si>
    <t>2 задание</t>
  </si>
  <si>
    <t>3 задание</t>
  </si>
  <si>
    <t>Лист 3</t>
  </si>
  <si>
    <t>Лист 4</t>
  </si>
  <si>
    <t>Задача 1</t>
  </si>
  <si>
    <t>Задача 2</t>
  </si>
  <si>
    <t>Задача 3</t>
  </si>
  <si>
    <t>Задача 4</t>
  </si>
  <si>
    <t>Задача 5</t>
  </si>
  <si>
    <t>Задача 6</t>
  </si>
  <si>
    <t>РЕЗУЛЬТАТЫ ВЫПОЛНЕНИЯ ЗАДАНИЯ «ПЕРВАЯ БУКВА»</t>
  </si>
  <si>
    <t>Корова</t>
  </si>
  <si>
    <t>Мышка</t>
  </si>
  <si>
    <t>Тигр</t>
  </si>
  <si>
    <t>Лиса</t>
  </si>
  <si>
    <t>Слон</t>
  </si>
  <si>
    <t>+</t>
  </si>
  <si>
    <t>Муниципальный район, городской округ:</t>
  </si>
  <si>
    <t>Изучение готовности первоклассников к обучению в школе</t>
  </si>
  <si>
    <t>Название общеобразовательного учреждения:</t>
  </si>
  <si>
    <t>Класс:</t>
  </si>
  <si>
    <t>Уровень выполнения задания</t>
  </si>
  <si>
    <t>РЕЗУЛЬТАТЫ ВЫПОЛНЕНИЯ ЗАДАНИЯ «ОБРАЗЕЦ И ПРАВИЛО»</t>
  </si>
  <si>
    <t>Уровень выполнения заданий</t>
  </si>
  <si>
    <t>Готовность первоклассников к обучению в школе</t>
  </si>
  <si>
    <t>Сводные данные</t>
  </si>
  <si>
    <t>Первая буква</t>
  </si>
  <si>
    <t>Название общеобразовательного учреждения</t>
  </si>
  <si>
    <t>Класс</t>
  </si>
  <si>
    <t>Количество учащихся по журналу</t>
  </si>
  <si>
    <t>Рисунок человека</t>
  </si>
  <si>
    <t>Результаты выполнения заданий</t>
  </si>
  <si>
    <t>Количество выполнивших учащихся</t>
  </si>
  <si>
    <t>Процент выполнивших учащихся</t>
  </si>
  <si>
    <t>Группа риска</t>
  </si>
  <si>
    <t>Низкий</t>
  </si>
  <si>
    <t>Средний</t>
  </si>
  <si>
    <t>Высокий</t>
  </si>
  <si>
    <t>Продвинутый</t>
  </si>
  <si>
    <t>Графический диктант</t>
  </si>
  <si>
    <t>Образец и правило</t>
  </si>
  <si>
    <t>(0)</t>
  </si>
  <si>
    <t>Средний балл (максимум - 26)</t>
  </si>
  <si>
    <t>Средний балл (максимум - 16)</t>
  </si>
  <si>
    <t>Средний балл (максимум - 12)</t>
  </si>
  <si>
    <t>Средний балл (максимум - 5)</t>
  </si>
  <si>
    <t>Мечетлинский  район  РБ</t>
  </si>
  <si>
    <t xml:space="preserve">МКОУ  ООШ  д.Абдуллино </t>
  </si>
  <si>
    <t xml:space="preserve">Мустафина  Элина  </t>
  </si>
  <si>
    <t xml:space="preserve">Салимова Эльвина </t>
  </si>
  <si>
    <t xml:space="preserve">Сираев Денис </t>
  </si>
  <si>
    <t>24сентября 2012г</t>
  </si>
  <si>
    <t>24 сентября 2012г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</si>
</sst>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\-0000"/>
    <numFmt numFmtId="173" formatCode="0.0"/>
  </numFmts>
  <fonts count="55">
    <font>
      <sz val="10"/>
      <name val="Arial Cyr"/>
      <family val="2"/>
    </font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1"/>
      <color indexed="12"/>
      <name val="Arial Cyr"/>
      <family val="0"/>
    </font>
    <font>
      <b/>
      <sz val="10"/>
      <color indexed="12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 applyProtection="1">
      <alignment horizontal="center" wrapText="1"/>
      <protection hidden="1"/>
    </xf>
    <xf numFmtId="0" fontId="0" fillId="33" borderId="10" xfId="0" applyFill="1" applyBorder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textRotation="90"/>
      <protection hidden="1"/>
    </xf>
    <xf numFmtId="0" fontId="0" fillId="33" borderId="10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right" wrapText="1"/>
      <protection hidden="1"/>
    </xf>
    <xf numFmtId="0" fontId="3" fillId="34" borderId="0" xfId="0" applyFont="1" applyFill="1" applyBorder="1" applyAlignment="1" applyProtection="1">
      <alignment horizontal="left" wrapText="1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49" fontId="5" fillId="34" borderId="11" xfId="0" applyNumberFormat="1" applyFont="1" applyFill="1" applyBorder="1" applyAlignment="1" applyProtection="1">
      <alignment horizontal="center"/>
      <protection hidden="1"/>
    </xf>
    <xf numFmtId="49" fontId="0" fillId="34" borderId="0" xfId="0" applyNumberFormat="1" applyFont="1" applyFill="1" applyAlignment="1" applyProtection="1">
      <alignment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16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horizontal="right"/>
      <protection hidden="1"/>
    </xf>
    <xf numFmtId="0" fontId="5" fillId="34" borderId="12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15" fillId="34" borderId="0" xfId="0" applyFont="1" applyFill="1" applyAlignment="1" applyProtection="1">
      <alignment/>
      <protection hidden="1"/>
    </xf>
    <xf numFmtId="1" fontId="2" fillId="0" borderId="10" xfId="0" applyNumberFormat="1" applyFont="1" applyFill="1" applyBorder="1" applyAlignment="1" applyProtection="1">
      <alignment horizontal="center" wrapText="1"/>
      <protection hidden="1" locked="0"/>
    </xf>
    <xf numFmtId="1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2" fillId="34" borderId="10" xfId="0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left" wrapText="1"/>
      <protection hidden="1"/>
    </xf>
    <xf numFmtId="1" fontId="2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left" wrapText="1"/>
      <protection hidden="1"/>
    </xf>
    <xf numFmtId="1" fontId="2" fillId="0" borderId="10" xfId="0" applyNumberFormat="1" applyFont="1" applyFill="1" applyBorder="1" applyAlignment="1" applyProtection="1">
      <alignment horizontal="center"/>
      <protection hidden="1" locked="0"/>
    </xf>
    <xf numFmtId="1" fontId="2" fillId="0" borderId="0" xfId="0" applyNumberFormat="1" applyFont="1" applyFill="1" applyAlignment="1" applyProtection="1">
      <alignment horizontal="center"/>
      <protection hidden="1" locked="0"/>
    </xf>
    <xf numFmtId="0" fontId="1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49" fontId="10" fillId="33" borderId="13" xfId="0" applyNumberFormat="1" applyFont="1" applyFill="1" applyBorder="1" applyAlignment="1" applyProtection="1">
      <alignment horizontal="center" wrapText="1"/>
      <protection hidden="1"/>
    </xf>
    <xf numFmtId="0" fontId="10" fillId="33" borderId="15" xfId="0" applyFont="1" applyFill="1" applyBorder="1" applyAlignment="1" applyProtection="1">
      <alignment horizontal="center" wrapText="1"/>
      <protection hidden="1"/>
    </xf>
    <xf numFmtId="0" fontId="11" fillId="34" borderId="10" xfId="0" applyFont="1" applyFill="1" applyBorder="1" applyAlignment="1" applyProtection="1">
      <alignment horizontal="center"/>
      <protection hidden="1"/>
    </xf>
    <xf numFmtId="0" fontId="14" fillId="0" borderId="10" xfId="0" applyNumberFormat="1" applyFont="1" applyFill="1" applyBorder="1" applyAlignment="1" applyProtection="1">
      <alignment horizontal="center"/>
      <protection hidden="1" locked="0"/>
    </xf>
    <xf numFmtId="0" fontId="14" fillId="0" borderId="10" xfId="0" applyNumberFormat="1" applyFont="1" applyFill="1" applyBorder="1" applyAlignment="1" applyProtection="1">
      <alignment horizontal="left"/>
      <protection hidden="1" locked="0"/>
    </xf>
    <xf numFmtId="0" fontId="14" fillId="0" borderId="10" xfId="0" applyFont="1" applyFill="1" applyBorder="1" applyAlignment="1" applyProtection="1">
      <alignment horizontal="center"/>
      <protection hidden="1" locked="0"/>
    </xf>
    <xf numFmtId="0" fontId="1" fillId="33" borderId="14" xfId="0" applyFont="1" applyFill="1" applyBorder="1" applyAlignment="1" applyProtection="1">
      <alignment horizontal="center"/>
      <protection hidden="1"/>
    </xf>
    <xf numFmtId="0" fontId="2" fillId="34" borderId="14" xfId="0" applyFont="1" applyFill="1" applyBorder="1" applyAlignment="1" applyProtection="1">
      <alignment/>
      <protection hidden="1"/>
    </xf>
    <xf numFmtId="0" fontId="2" fillId="34" borderId="14" xfId="0" applyFont="1" applyFill="1" applyBorder="1" applyAlignment="1" applyProtection="1">
      <alignment wrapText="1"/>
      <protection hidden="1"/>
    </xf>
    <xf numFmtId="1" fontId="2" fillId="34" borderId="14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4" xfId="0" applyFont="1" applyFill="1" applyBorder="1" applyAlignment="1" applyProtection="1">
      <alignment horizontal="center" wrapText="1"/>
      <protection hidden="1"/>
    </xf>
    <xf numFmtId="0" fontId="8" fillId="34" borderId="14" xfId="0" applyFont="1" applyFill="1" applyBorder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49" fontId="5" fillId="34" borderId="10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wrapText="1"/>
      <protection hidden="1" locked="0"/>
    </xf>
    <xf numFmtId="0" fontId="5" fillId="34" borderId="0" xfId="0" applyFont="1" applyFill="1" applyBorder="1" applyAlignment="1" applyProtection="1">
      <alignment/>
      <protection hidden="1"/>
    </xf>
    <xf numFmtId="0" fontId="0" fillId="34" borderId="16" xfId="0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 wrapText="1"/>
      <protection hidden="1"/>
    </xf>
    <xf numFmtId="0" fontId="2" fillId="34" borderId="16" xfId="0" applyFont="1" applyFill="1" applyBorder="1" applyAlignment="1" applyProtection="1">
      <alignment horizontal="left" wrapText="1"/>
      <protection hidden="1"/>
    </xf>
    <xf numFmtId="1" fontId="2" fillId="0" borderId="16" xfId="0" applyNumberFormat="1" applyFont="1" applyFill="1" applyBorder="1" applyAlignment="1" applyProtection="1">
      <alignment horizontal="center"/>
      <protection hidden="1" locked="0"/>
    </xf>
    <xf numFmtId="1" fontId="2" fillId="34" borderId="16" xfId="0" applyNumberFormat="1" applyFont="1" applyFill="1" applyBorder="1" applyAlignment="1" applyProtection="1">
      <alignment horizontal="center" vertical="center" wrapText="1"/>
      <protection hidden="1"/>
    </xf>
    <xf numFmtId="1" fontId="2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14" fillId="34" borderId="18" xfId="0" applyFont="1" applyFill="1" applyBorder="1" applyAlignment="1" applyProtection="1">
      <alignment horizontal="left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2" fillId="34" borderId="14" xfId="0" applyFont="1" applyFill="1" applyBorder="1" applyAlignment="1" applyProtection="1">
      <alignment horizontal="left"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2" fillId="34" borderId="0" xfId="0" applyFont="1" applyFill="1" applyAlignment="1" applyProtection="1">
      <alignment horizontal="center"/>
      <protection hidden="1"/>
    </xf>
    <xf numFmtId="49" fontId="5" fillId="34" borderId="14" xfId="0" applyNumberFormat="1" applyFont="1" applyFill="1" applyBorder="1" applyAlignment="1" applyProtection="1">
      <alignment horizontal="center"/>
      <protection hidden="1"/>
    </xf>
    <xf numFmtId="173" fontId="18" fillId="35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wrapText="1"/>
      <protection hidden="1"/>
    </xf>
    <xf numFmtId="0" fontId="18" fillId="38" borderId="14" xfId="0" applyFont="1" applyFill="1" applyBorder="1" applyAlignment="1" applyProtection="1">
      <alignment horizontal="center" vertical="center" wrapText="1"/>
      <protection hidden="1"/>
    </xf>
    <xf numFmtId="0" fontId="18" fillId="39" borderId="14" xfId="0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 wrapText="1"/>
      <protection hidden="1"/>
    </xf>
    <xf numFmtId="173" fontId="18" fillId="37" borderId="14" xfId="0" applyNumberFormat="1" applyFont="1" applyFill="1" applyBorder="1" applyAlignment="1" applyProtection="1">
      <alignment horizontal="center" vertical="center" wrapText="1"/>
      <protection hidden="1"/>
    </xf>
    <xf numFmtId="173" fontId="18" fillId="38" borderId="14" xfId="0" applyNumberFormat="1" applyFont="1" applyFill="1" applyBorder="1" applyAlignment="1" applyProtection="1">
      <alignment horizontal="center" vertical="center" wrapText="1"/>
      <protection hidden="1"/>
    </xf>
    <xf numFmtId="173" fontId="18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7" borderId="14" xfId="0" applyFont="1" applyFill="1" applyBorder="1" applyAlignment="1" applyProtection="1">
      <alignment horizontal="center" vertical="center" textRotation="90" wrapText="1"/>
      <protection hidden="1"/>
    </xf>
    <xf numFmtId="0" fontId="20" fillId="37" borderId="14" xfId="0" applyFont="1" applyFill="1" applyBorder="1" applyAlignment="1" applyProtection="1">
      <alignment horizontal="center" vertical="center" wrapText="1"/>
      <protection hidden="1"/>
    </xf>
    <xf numFmtId="0" fontId="19" fillId="37" borderId="14" xfId="0" applyFont="1" applyFill="1" applyBorder="1" applyAlignment="1" applyProtection="1">
      <alignment horizontal="center" vertical="center" wrapText="1"/>
      <protection hidden="1"/>
    </xf>
    <xf numFmtId="0" fontId="20" fillId="38" borderId="14" xfId="0" applyFont="1" applyFill="1" applyBorder="1" applyAlignment="1" applyProtection="1">
      <alignment horizontal="center" vertical="center" wrapText="1"/>
      <protection hidden="1"/>
    </xf>
    <xf numFmtId="0" fontId="19" fillId="38" borderId="14" xfId="0" applyFont="1" applyFill="1" applyBorder="1" applyAlignment="1" applyProtection="1">
      <alignment horizontal="center" vertical="center" wrapText="1"/>
      <protection hidden="1"/>
    </xf>
    <xf numFmtId="0" fontId="20" fillId="39" borderId="14" xfId="0" applyFont="1" applyFill="1" applyBorder="1" applyAlignment="1" applyProtection="1">
      <alignment horizontal="center" vertical="center" wrapText="1"/>
      <protection hidden="1"/>
    </xf>
    <xf numFmtId="0" fontId="19" fillId="39" borderId="14" xfId="0" applyFont="1" applyFill="1" applyBorder="1" applyAlignment="1" applyProtection="1">
      <alignment horizontal="center" vertical="center" wrapText="1"/>
      <protection hidden="1"/>
    </xf>
    <xf numFmtId="0" fontId="20" fillId="35" borderId="14" xfId="0" applyFont="1" applyFill="1" applyBorder="1" applyAlignment="1" applyProtection="1">
      <alignment horizontal="center" vertical="center" wrapText="1"/>
      <protection hidden="1"/>
    </xf>
    <xf numFmtId="0" fontId="19" fillId="35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center" vertical="center" wrapText="1"/>
      <protection hidden="1"/>
    </xf>
    <xf numFmtId="0" fontId="19" fillId="36" borderId="14" xfId="0" applyFont="1" applyFill="1" applyBorder="1" applyAlignment="1" applyProtection="1">
      <alignment horizontal="left" vertical="center" wrapText="1"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hidden="1"/>
    </xf>
    <xf numFmtId="0" fontId="12" fillId="34" borderId="0" xfId="0" applyFont="1" applyFill="1" applyAlignment="1" applyProtection="1">
      <alignment horizontal="center"/>
      <protection hidden="1"/>
    </xf>
    <xf numFmtId="0" fontId="14" fillId="34" borderId="0" xfId="0" applyFont="1" applyFill="1" applyAlignment="1" applyProtection="1">
      <alignment horizontal="center"/>
      <protection hidden="1"/>
    </xf>
    <xf numFmtId="0" fontId="15" fillId="0" borderId="0" xfId="0" applyFont="1" applyFill="1" applyAlignment="1" applyProtection="1">
      <alignment horizontal="left"/>
      <protection hidden="1" locked="0"/>
    </xf>
    <xf numFmtId="0" fontId="3" fillId="34" borderId="0" xfId="0" applyFont="1" applyFill="1" applyBorder="1" applyAlignment="1" applyProtection="1">
      <alignment horizontal="center" wrapText="1"/>
      <protection hidden="1"/>
    </xf>
    <xf numFmtId="0" fontId="16" fillId="0" borderId="0" xfId="0" applyFont="1" applyFill="1" applyBorder="1" applyAlignment="1" applyProtection="1">
      <alignment horizontal="left" wrapText="1"/>
      <protection hidden="1" locked="0"/>
    </xf>
    <xf numFmtId="0" fontId="5" fillId="34" borderId="11" xfId="0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 applyProtection="1">
      <alignment horizontal="center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49" fontId="10" fillId="33" borderId="10" xfId="0" applyNumberFormat="1" applyFont="1" applyFill="1" applyBorder="1" applyAlignment="1" applyProtection="1">
      <alignment horizontal="center" wrapText="1"/>
      <protection hidden="1"/>
    </xf>
    <xf numFmtId="0" fontId="17" fillId="36" borderId="20" xfId="0" applyFont="1" applyFill="1" applyBorder="1" applyAlignment="1" applyProtection="1">
      <alignment horizontal="center" vertical="center" wrapText="1"/>
      <protection hidden="1"/>
    </xf>
    <xf numFmtId="0" fontId="17" fillId="36" borderId="21" xfId="0" applyFont="1" applyFill="1" applyBorder="1" applyAlignment="1" applyProtection="1">
      <alignment horizontal="center" vertical="center" wrapText="1"/>
      <protection hidden="1"/>
    </xf>
    <xf numFmtId="0" fontId="17" fillId="36" borderId="18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textRotation="90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/>
      <protection hidden="1"/>
    </xf>
    <xf numFmtId="0" fontId="15" fillId="34" borderId="0" xfId="0" applyFont="1" applyFill="1" applyAlignment="1" applyProtection="1">
      <alignment horizontal="left"/>
      <protection hidden="1"/>
    </xf>
    <xf numFmtId="0" fontId="16" fillId="34" borderId="0" xfId="0" applyFont="1" applyFill="1" applyBorder="1" applyAlignment="1" applyProtection="1">
      <alignment horizontal="left" wrapText="1"/>
      <protection hidden="1"/>
    </xf>
    <xf numFmtId="14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5" xfId="0" applyFont="1" applyFill="1" applyBorder="1" applyAlignment="1" applyProtection="1">
      <alignment horizontal="center" vertical="center" textRotation="90"/>
      <protection hidden="1"/>
    </xf>
    <xf numFmtId="0" fontId="17" fillId="33" borderId="22" xfId="0" applyFont="1" applyFill="1" applyBorder="1" applyAlignment="1" applyProtection="1">
      <alignment horizontal="center" vertical="center" textRotation="90"/>
      <protection hidden="1"/>
    </xf>
    <xf numFmtId="0" fontId="17" fillId="33" borderId="17" xfId="0" applyFont="1" applyFill="1" applyBorder="1" applyAlignment="1" applyProtection="1">
      <alignment horizontal="center" vertical="center" textRotation="90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textRotation="90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0" fillId="36" borderId="14" xfId="0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wrapText="1"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0" fillId="36" borderId="20" xfId="0" applyFill="1" applyBorder="1" applyAlignment="1" applyProtection="1">
      <alignment horizontal="center" vertical="center" wrapText="1"/>
      <protection hidden="1"/>
    </xf>
    <xf numFmtId="0" fontId="0" fillId="36" borderId="21" xfId="0" applyFill="1" applyBorder="1" applyAlignment="1" applyProtection="1">
      <alignment horizontal="center" vertical="center" wrapText="1"/>
      <protection hidden="1"/>
    </xf>
    <xf numFmtId="0" fontId="0" fillId="36" borderId="18" xfId="0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textRotation="90" wrapText="1"/>
      <protection hidden="1"/>
    </xf>
    <xf numFmtId="0" fontId="1" fillId="33" borderId="24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center" vertical="center" textRotation="90" wrapText="1"/>
      <protection hidden="1"/>
    </xf>
    <xf numFmtId="0" fontId="1" fillId="33" borderId="19" xfId="0" applyFont="1" applyFill="1" applyBorder="1" applyAlignment="1" applyProtection="1">
      <alignment horizontal="center" vertical="center" textRotation="90" wrapText="1"/>
      <protection hidden="1"/>
    </xf>
    <xf numFmtId="0" fontId="1" fillId="33" borderId="16" xfId="0" applyFont="1" applyFill="1" applyBorder="1" applyAlignment="1" applyProtection="1">
      <alignment horizontal="center" vertical="center" textRotation="90" wrapText="1"/>
      <protection hidden="1"/>
    </xf>
    <xf numFmtId="0" fontId="1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3" xfId="0" applyFont="1" applyFill="1" applyBorder="1" applyAlignment="1" applyProtection="1">
      <alignment horizontal="center"/>
      <protection hidden="1"/>
    </xf>
    <xf numFmtId="0" fontId="1" fillId="36" borderId="20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18" xfId="0" applyFont="1" applyFill="1" applyBorder="1" applyAlignment="1" applyProtection="1">
      <alignment horizontal="center" vertical="center" wrapText="1"/>
      <protection hidden="1"/>
    </xf>
    <xf numFmtId="0" fontId="18" fillId="35" borderId="14" xfId="0" applyFont="1" applyFill="1" applyBorder="1" applyAlignment="1" applyProtection="1">
      <alignment horizontal="center" vertical="center"/>
      <protection hidden="1"/>
    </xf>
    <xf numFmtId="0" fontId="14" fillId="34" borderId="0" xfId="0" applyFont="1" applyFill="1" applyAlignment="1" applyProtection="1">
      <alignment horizontal="right"/>
      <protection hidden="1"/>
    </xf>
    <xf numFmtId="0" fontId="18" fillId="34" borderId="0" xfId="0" applyFont="1" applyFill="1" applyAlignment="1" applyProtection="1">
      <alignment horizontal="center"/>
      <protection hidden="1"/>
    </xf>
    <xf numFmtId="0" fontId="18" fillId="36" borderId="14" xfId="0" applyFont="1" applyFill="1" applyBorder="1" applyAlignment="1" applyProtection="1">
      <alignment horizontal="center" vertical="center"/>
      <protection hidden="1"/>
    </xf>
    <xf numFmtId="0" fontId="18" fillId="37" borderId="14" xfId="0" applyFont="1" applyFill="1" applyBorder="1" applyAlignment="1" applyProtection="1">
      <alignment horizontal="center" vertical="center"/>
      <protection hidden="1"/>
    </xf>
    <xf numFmtId="0" fontId="18" fillId="38" borderId="14" xfId="0" applyFont="1" applyFill="1" applyBorder="1" applyAlignment="1" applyProtection="1">
      <alignment horizontal="center" vertical="center"/>
      <protection hidden="1"/>
    </xf>
    <xf numFmtId="0" fontId="18" fillId="39" borderId="14" xfId="0" applyFont="1" applyFill="1" applyBorder="1" applyAlignment="1" applyProtection="1">
      <alignment horizontal="center" vertical="center"/>
      <protection hidden="1"/>
    </xf>
    <xf numFmtId="0" fontId="18" fillId="39" borderId="14" xfId="0" applyFont="1" applyFill="1" applyBorder="1" applyAlignment="1" applyProtection="1">
      <alignment horizontal="center" vertical="center" wrapText="1"/>
      <protection hidden="1"/>
    </xf>
    <xf numFmtId="0" fontId="18" fillId="39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5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5" borderId="14" xfId="0" applyFont="1" applyFill="1" applyBorder="1" applyAlignment="1" applyProtection="1">
      <alignment horizontal="center" vertical="center" wrapText="1"/>
      <protection hidden="1"/>
    </xf>
    <xf numFmtId="0" fontId="18" fillId="38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8" borderId="14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textRotation="90" wrapText="1"/>
      <protection hidden="1"/>
    </xf>
    <xf numFmtId="0" fontId="18" fillId="36" borderId="14" xfId="0" applyFont="1" applyFill="1" applyBorder="1" applyAlignment="1" applyProtection="1">
      <alignment horizontal="center" vertical="center" wrapText="1"/>
      <protection hidden="1"/>
    </xf>
    <xf numFmtId="0" fontId="18" fillId="37" borderId="14" xfId="0" applyFont="1" applyFill="1" applyBorder="1" applyAlignment="1" applyProtection="1">
      <alignment horizontal="center" vertical="center" wrapText="1"/>
      <protection hidden="1"/>
    </xf>
    <xf numFmtId="0" fontId="18" fillId="36" borderId="14" xfId="0" applyFont="1" applyFill="1" applyBorder="1" applyAlignment="1" applyProtection="1">
      <alignment horizontal="center" vertical="center" textRotation="90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17</xdr:row>
      <xdr:rowOff>104775</xdr:rowOff>
    </xdr:from>
    <xdr:to>
      <xdr:col>4</xdr:col>
      <xdr:colOff>590550</xdr:colOff>
      <xdr:row>18</xdr:row>
      <xdr:rowOff>161925</xdr:rowOff>
    </xdr:to>
    <xdr:sp>
      <xdr:nvSpPr>
        <xdr:cNvPr id="1" name="Text 2"/>
        <xdr:cNvSpPr txBox="1">
          <a:spLocks noChangeArrowheads="1"/>
        </xdr:cNvSpPr>
      </xdr:nvSpPr>
      <xdr:spPr>
        <a:xfrm>
          <a:off x="4162425" y="30194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39</xdr:row>
      <xdr:rowOff>104775</xdr:rowOff>
    </xdr:from>
    <xdr:to>
      <xdr:col>4</xdr:col>
      <xdr:colOff>590550</xdr:colOff>
      <xdr:row>40</xdr:row>
      <xdr:rowOff>161925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4162425" y="72104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400050</xdr:colOff>
      <xdr:row>13</xdr:row>
      <xdr:rowOff>57150</xdr:rowOff>
    </xdr:from>
    <xdr:to>
      <xdr:col>4</xdr:col>
      <xdr:colOff>514350</xdr:colOff>
      <xdr:row>13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4067175" y="2266950"/>
          <a:ext cx="104775" cy="952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390525</xdr:colOff>
      <xdr:row>13</xdr:row>
      <xdr:rowOff>104775</xdr:rowOff>
    </xdr:from>
    <xdr:to>
      <xdr:col>5</xdr:col>
      <xdr:colOff>609600</xdr:colOff>
      <xdr:row>13</xdr:row>
      <xdr:rowOff>104775</xdr:rowOff>
    </xdr:to>
    <xdr:sp>
      <xdr:nvSpPr>
        <xdr:cNvPr id="4" name="Line 15"/>
        <xdr:cNvSpPr>
          <a:spLocks/>
        </xdr:cNvSpPr>
      </xdr:nvSpPr>
      <xdr:spPr>
        <a:xfrm>
          <a:off x="5029200" y="2314575"/>
          <a:ext cx="2190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161925</xdr:rowOff>
    </xdr:from>
    <xdr:to>
      <xdr:col>6</xdr:col>
      <xdr:colOff>590550</xdr:colOff>
      <xdr:row>13</xdr:row>
      <xdr:rowOff>133350</xdr:rowOff>
    </xdr:to>
    <xdr:grpSp>
      <xdr:nvGrpSpPr>
        <xdr:cNvPr id="5" name="Group 16"/>
        <xdr:cNvGrpSpPr>
          <a:grpSpLocks/>
        </xdr:cNvGrpSpPr>
      </xdr:nvGrpSpPr>
      <xdr:grpSpPr>
        <a:xfrm>
          <a:off x="6038850" y="2209800"/>
          <a:ext cx="161925" cy="133350"/>
          <a:chOff x="11675" y="3314"/>
          <a:chExt cx="244" cy="202"/>
        </a:xfrm>
        <a:solidFill>
          <a:srgbClr val="FFFFFF"/>
        </a:solidFill>
      </xdr:grpSpPr>
      <xdr:sp>
        <xdr:nvSpPr>
          <xdr:cNvPr id="6" name="Line 17"/>
          <xdr:cNvSpPr>
            <a:spLocks/>
          </xdr:cNvSpPr>
        </xdr:nvSpPr>
        <xdr:spPr>
          <a:xfrm>
            <a:off x="11675" y="3420"/>
            <a:ext cx="86" cy="0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18"/>
          <xdr:cNvSpPr>
            <a:spLocks/>
          </xdr:cNvSpPr>
        </xdr:nvSpPr>
        <xdr:spPr>
          <a:xfrm>
            <a:off x="11754" y="3412"/>
            <a:ext cx="78" cy="104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9"/>
          <xdr:cNvSpPr>
            <a:spLocks/>
          </xdr:cNvSpPr>
        </xdr:nvSpPr>
        <xdr:spPr>
          <a:xfrm flipV="1">
            <a:off x="11841" y="3314"/>
            <a:ext cx="78" cy="187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438150</xdr:colOff>
      <xdr:row>13</xdr:row>
      <xdr:rowOff>38100</xdr:rowOff>
    </xdr:from>
    <xdr:to>
      <xdr:col>8</xdr:col>
      <xdr:colOff>581025</xdr:colOff>
      <xdr:row>13</xdr:row>
      <xdr:rowOff>152400</xdr:rowOff>
    </xdr:to>
    <xdr:sp>
      <xdr:nvSpPr>
        <xdr:cNvPr id="9" name="AutoShape 20"/>
        <xdr:cNvSpPr>
          <a:spLocks/>
        </xdr:cNvSpPr>
      </xdr:nvSpPr>
      <xdr:spPr>
        <a:xfrm>
          <a:off x="7991475" y="2247900"/>
          <a:ext cx="142875" cy="114300"/>
        </a:xfrm>
        <a:prstGeom prst="flowChartConnector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B1">
      <selection activeCell="G18" sqref="G18"/>
    </sheetView>
  </sheetViews>
  <sheetFormatPr defaultColWidth="9.00390625" defaultRowHeight="12.75"/>
  <cols>
    <col min="1" max="1" width="7.75390625" style="6" hidden="1" customWidth="1"/>
    <col min="2" max="2" width="11.00390625" style="6" customWidth="1"/>
    <col min="3" max="3" width="39.25390625" style="6" customWidth="1"/>
    <col min="4" max="7" width="18.625" style="6" customWidth="1"/>
    <col min="8" max="9" width="0" style="6" hidden="1" customWidth="1"/>
    <col min="10" max="16384" width="9.125" style="6" customWidth="1"/>
  </cols>
  <sheetData>
    <row r="1" ht="12.75">
      <c r="C1" s="7"/>
    </row>
    <row r="2" spans="1:7" ht="15.75">
      <c r="A2" s="92" t="s">
        <v>81</v>
      </c>
      <c r="B2" s="92"/>
      <c r="C2" s="92"/>
      <c r="D2" s="92"/>
      <c r="E2" s="92"/>
      <c r="F2" s="92"/>
      <c r="G2" s="92"/>
    </row>
    <row r="4" spans="2:7" ht="15">
      <c r="B4" s="93" t="s">
        <v>80</v>
      </c>
      <c r="C4" s="93"/>
      <c r="D4" s="93"/>
      <c r="E4" s="94" t="s">
        <v>109</v>
      </c>
      <c r="F4" s="94"/>
      <c r="G4" s="94"/>
    </row>
    <row r="6" spans="2:7" ht="12.75" customHeight="1">
      <c r="B6" s="95" t="s">
        <v>82</v>
      </c>
      <c r="C6" s="95"/>
      <c r="D6" s="95"/>
      <c r="E6" s="96" t="s">
        <v>110</v>
      </c>
      <c r="F6" s="96"/>
      <c r="G6" s="96"/>
    </row>
    <row r="7" spans="2:7" ht="12.75" customHeight="1">
      <c r="B7" s="8"/>
      <c r="C7" s="8"/>
      <c r="D7" s="8"/>
      <c r="E7" s="9"/>
      <c r="F7" s="9"/>
      <c r="G7" s="9"/>
    </row>
    <row r="8" spans="2:7" ht="12.75" customHeight="1">
      <c r="B8" s="15"/>
      <c r="C8" s="15"/>
      <c r="D8" s="16" t="s">
        <v>83</v>
      </c>
      <c r="E8" s="49">
        <v>1</v>
      </c>
      <c r="F8" s="15"/>
      <c r="G8" s="15"/>
    </row>
    <row r="9" spans="2:7" ht="12.75" customHeight="1">
      <c r="B9" s="10"/>
      <c r="D9" s="11"/>
      <c r="E9" s="11"/>
      <c r="F9" s="11"/>
      <c r="G9" s="11"/>
    </row>
    <row r="10" spans="1:7" ht="15.75">
      <c r="A10" s="97" t="s">
        <v>0</v>
      </c>
      <c r="B10" s="98"/>
      <c r="C10" s="97"/>
      <c r="D10" s="97"/>
      <c r="E10" s="97"/>
      <c r="F10" s="97"/>
      <c r="G10" s="97"/>
    </row>
    <row r="11" spans="1:7" ht="15.75">
      <c r="A11" s="12" t="s">
        <v>104</v>
      </c>
      <c r="B11" s="66" t="s">
        <v>1</v>
      </c>
      <c r="C11" s="66" t="s">
        <v>2</v>
      </c>
      <c r="D11" s="12" t="s">
        <v>3</v>
      </c>
      <c r="E11" s="48" t="s">
        <v>4</v>
      </c>
      <c r="F11" s="48" t="s">
        <v>37</v>
      </c>
      <c r="G11" s="48" t="s">
        <v>5</v>
      </c>
    </row>
    <row r="12" spans="1:7" ht="12.75" customHeight="1">
      <c r="A12" s="91" t="s">
        <v>12</v>
      </c>
      <c r="B12" s="99" t="s">
        <v>13</v>
      </c>
      <c r="C12" s="90" t="s">
        <v>14</v>
      </c>
      <c r="D12" s="91" t="s">
        <v>15</v>
      </c>
      <c r="E12" s="91" t="s">
        <v>16</v>
      </c>
      <c r="F12" s="91" t="s">
        <v>17</v>
      </c>
      <c r="G12" s="91" t="s">
        <v>18</v>
      </c>
    </row>
    <row r="13" spans="1:7" ht="12.75" customHeight="1">
      <c r="A13" s="91"/>
      <c r="B13" s="99"/>
      <c r="C13" s="90"/>
      <c r="D13" s="91"/>
      <c r="E13" s="91"/>
      <c r="F13" s="91"/>
      <c r="G13" s="91"/>
    </row>
    <row r="14" spans="1:7" ht="12.75">
      <c r="A14" s="91"/>
      <c r="B14" s="99"/>
      <c r="C14" s="90"/>
      <c r="D14" s="91"/>
      <c r="E14" s="91"/>
      <c r="F14" s="91"/>
      <c r="G14" s="91"/>
    </row>
    <row r="15" spans="1:9" ht="18.75" customHeight="1">
      <c r="A15" s="91"/>
      <c r="B15" s="100"/>
      <c r="C15" s="90"/>
      <c r="D15" s="91"/>
      <c r="E15" s="91"/>
      <c r="F15" s="91"/>
      <c r="G15" s="91"/>
      <c r="H15" s="13" t="s">
        <v>19</v>
      </c>
      <c r="I15" s="13"/>
    </row>
    <row r="16" spans="1:9" ht="15">
      <c r="A16" s="37">
        <v>1</v>
      </c>
      <c r="B16" s="38"/>
      <c r="C16" s="39" t="s">
        <v>111</v>
      </c>
      <c r="D16" s="40">
        <v>1</v>
      </c>
      <c r="E16" s="40">
        <v>1</v>
      </c>
      <c r="F16" s="40">
        <v>1</v>
      </c>
      <c r="G16" s="40">
        <v>1</v>
      </c>
      <c r="H16" s="13" t="s">
        <v>20</v>
      </c>
      <c r="I16" s="13"/>
    </row>
    <row r="17" spans="1:9" ht="15">
      <c r="A17" s="37">
        <v>2</v>
      </c>
      <c r="B17" s="38"/>
      <c r="C17" s="39" t="s">
        <v>112</v>
      </c>
      <c r="D17" s="40">
        <v>1</v>
      </c>
      <c r="E17" s="40">
        <v>1</v>
      </c>
      <c r="F17" s="40">
        <v>1</v>
      </c>
      <c r="G17" s="40">
        <v>1</v>
      </c>
      <c r="H17" s="13" t="s">
        <v>21</v>
      </c>
      <c r="I17" s="13"/>
    </row>
    <row r="18" spans="1:9" ht="15">
      <c r="A18" s="37">
        <v>3</v>
      </c>
      <c r="B18" s="38"/>
      <c r="C18" s="39" t="s">
        <v>113</v>
      </c>
      <c r="D18" s="40">
        <v>1</v>
      </c>
      <c r="E18" s="40">
        <v>1</v>
      </c>
      <c r="F18" s="40">
        <v>1</v>
      </c>
      <c r="G18" s="40">
        <v>1</v>
      </c>
      <c r="H18" s="13" t="s">
        <v>22</v>
      </c>
      <c r="I18" s="13"/>
    </row>
    <row r="19" spans="1:9" ht="15">
      <c r="A19" s="37">
        <v>4</v>
      </c>
      <c r="B19" s="38"/>
      <c r="C19" s="39"/>
      <c r="D19" s="40"/>
      <c r="E19" s="40"/>
      <c r="F19" s="40"/>
      <c r="G19" s="40"/>
      <c r="H19" s="13" t="s">
        <v>23</v>
      </c>
      <c r="I19" s="13"/>
    </row>
    <row r="20" spans="1:9" ht="15">
      <c r="A20" s="37">
        <v>5</v>
      </c>
      <c r="B20" s="38"/>
      <c r="C20" s="39"/>
      <c r="D20" s="40"/>
      <c r="E20" s="40"/>
      <c r="F20" s="40"/>
      <c r="G20" s="40"/>
      <c r="H20" s="13" t="s">
        <v>24</v>
      </c>
      <c r="I20" s="13" t="s">
        <v>25</v>
      </c>
    </row>
    <row r="21" spans="1:9" ht="15">
      <c r="A21" s="37">
        <v>6</v>
      </c>
      <c r="B21" s="38"/>
      <c r="C21" s="39"/>
      <c r="D21" s="40"/>
      <c r="E21" s="40"/>
      <c r="F21" s="40"/>
      <c r="G21" s="40"/>
      <c r="H21" s="13" t="s">
        <v>26</v>
      </c>
      <c r="I21" s="13" t="s">
        <v>19</v>
      </c>
    </row>
    <row r="22" spans="1:9" ht="15">
      <c r="A22" s="37">
        <v>7</v>
      </c>
      <c r="B22" s="38"/>
      <c r="C22" s="39"/>
      <c r="D22" s="40"/>
      <c r="E22" s="40"/>
      <c r="F22" s="40"/>
      <c r="G22" s="40"/>
      <c r="H22" s="13" t="s">
        <v>27</v>
      </c>
      <c r="I22" s="13" t="s">
        <v>20</v>
      </c>
    </row>
    <row r="23" spans="1:9" ht="15">
      <c r="A23" s="37">
        <v>8</v>
      </c>
      <c r="B23" s="38"/>
      <c r="C23" s="39"/>
      <c r="D23" s="40"/>
      <c r="E23" s="40"/>
      <c r="F23" s="40"/>
      <c r="G23" s="40"/>
      <c r="H23" s="13" t="s">
        <v>28</v>
      </c>
      <c r="I23" s="13" t="s">
        <v>21</v>
      </c>
    </row>
    <row r="24" spans="1:9" ht="15">
      <c r="A24" s="37">
        <v>9</v>
      </c>
      <c r="B24" s="38"/>
      <c r="C24" s="39"/>
      <c r="D24" s="40"/>
      <c r="E24" s="40"/>
      <c r="F24" s="40"/>
      <c r="G24" s="40"/>
      <c r="H24" s="13" t="s">
        <v>29</v>
      </c>
      <c r="I24" s="13" t="s">
        <v>22</v>
      </c>
    </row>
    <row r="25" spans="1:9" ht="15">
      <c r="A25" s="37">
        <v>10</v>
      </c>
      <c r="B25" s="38"/>
      <c r="C25" s="39"/>
      <c r="D25" s="40"/>
      <c r="E25" s="40"/>
      <c r="F25" s="40"/>
      <c r="G25" s="40"/>
      <c r="H25" s="13" t="s">
        <v>30</v>
      </c>
      <c r="I25" s="13" t="s">
        <v>23</v>
      </c>
    </row>
    <row r="26" spans="1:9" ht="15">
      <c r="A26" s="37">
        <v>11</v>
      </c>
      <c r="B26" s="38"/>
      <c r="C26" s="39"/>
      <c r="D26" s="40"/>
      <c r="E26" s="40"/>
      <c r="F26" s="40"/>
      <c r="G26" s="40"/>
      <c r="H26" s="13" t="s">
        <v>31</v>
      </c>
      <c r="I26" s="13"/>
    </row>
    <row r="27" spans="1:8" ht="15">
      <c r="A27" s="37">
        <v>12</v>
      </c>
      <c r="B27" s="38"/>
      <c r="C27" s="39"/>
      <c r="D27" s="40"/>
      <c r="E27" s="40"/>
      <c r="F27" s="40"/>
      <c r="G27" s="40"/>
      <c r="H27" s="13"/>
    </row>
    <row r="28" spans="1:8" ht="15">
      <c r="A28" s="37">
        <v>13</v>
      </c>
      <c r="B28" s="38"/>
      <c r="C28" s="39"/>
      <c r="D28" s="40"/>
      <c r="E28" s="40"/>
      <c r="F28" s="40"/>
      <c r="G28" s="40"/>
      <c r="H28" s="13"/>
    </row>
    <row r="29" spans="1:8" ht="15">
      <c r="A29" s="37">
        <v>14</v>
      </c>
      <c r="B29" s="38"/>
      <c r="C29" s="39"/>
      <c r="D29" s="40"/>
      <c r="E29" s="40"/>
      <c r="F29" s="40"/>
      <c r="G29" s="40"/>
      <c r="H29" s="13"/>
    </row>
    <row r="30" spans="1:8" ht="15">
      <c r="A30" s="37">
        <v>15</v>
      </c>
      <c r="B30" s="38"/>
      <c r="C30" s="39"/>
      <c r="D30" s="40"/>
      <c r="E30" s="40"/>
      <c r="F30" s="40"/>
      <c r="G30" s="40"/>
      <c r="H30" s="13"/>
    </row>
    <row r="31" spans="1:8" ht="15">
      <c r="A31" s="37">
        <v>16</v>
      </c>
      <c r="B31" s="38"/>
      <c r="C31" s="39"/>
      <c r="D31" s="40"/>
      <c r="E31" s="40"/>
      <c r="F31" s="40"/>
      <c r="G31" s="40"/>
      <c r="H31" s="13"/>
    </row>
    <row r="32" spans="1:8" ht="15">
      <c r="A32" s="37">
        <v>17</v>
      </c>
      <c r="B32" s="38"/>
      <c r="C32" s="39"/>
      <c r="D32" s="40"/>
      <c r="E32" s="40"/>
      <c r="F32" s="40"/>
      <c r="G32" s="40"/>
      <c r="H32" s="13"/>
    </row>
    <row r="33" spans="1:8" ht="15">
      <c r="A33" s="37">
        <v>18</v>
      </c>
      <c r="B33" s="38"/>
      <c r="C33" s="39"/>
      <c r="D33" s="40"/>
      <c r="E33" s="40"/>
      <c r="F33" s="40"/>
      <c r="G33" s="40"/>
      <c r="H33" s="13"/>
    </row>
    <row r="34" spans="1:7" ht="15">
      <c r="A34" s="37">
        <v>19</v>
      </c>
      <c r="B34" s="38"/>
      <c r="C34" s="39"/>
      <c r="D34" s="40"/>
      <c r="E34" s="40"/>
      <c r="F34" s="40"/>
      <c r="G34" s="40"/>
    </row>
    <row r="35" spans="1:7" ht="15">
      <c r="A35" s="37">
        <v>20</v>
      </c>
      <c r="B35" s="38"/>
      <c r="C35" s="39"/>
      <c r="D35" s="40"/>
      <c r="E35" s="40"/>
      <c r="F35" s="40"/>
      <c r="G35" s="40"/>
    </row>
    <row r="36" spans="1:7" ht="15">
      <c r="A36" s="37">
        <v>21</v>
      </c>
      <c r="B36" s="38"/>
      <c r="C36" s="39"/>
      <c r="D36" s="40"/>
      <c r="E36" s="40"/>
      <c r="F36" s="40"/>
      <c r="G36" s="40"/>
    </row>
    <row r="37" spans="1:7" ht="15">
      <c r="A37" s="37">
        <v>22</v>
      </c>
      <c r="B37" s="38"/>
      <c r="C37" s="39"/>
      <c r="D37" s="40"/>
      <c r="E37" s="40"/>
      <c r="F37" s="40"/>
      <c r="G37" s="40"/>
    </row>
    <row r="38" spans="1:7" ht="15">
      <c r="A38" s="37">
        <v>23</v>
      </c>
      <c r="B38" s="38"/>
      <c r="C38" s="39"/>
      <c r="D38" s="40"/>
      <c r="E38" s="40"/>
      <c r="F38" s="40"/>
      <c r="G38" s="40"/>
    </row>
    <row r="39" spans="1:7" ht="15">
      <c r="A39" s="37">
        <v>24</v>
      </c>
      <c r="B39" s="38"/>
      <c r="C39" s="39"/>
      <c r="D39" s="40"/>
      <c r="E39" s="40"/>
      <c r="F39" s="40"/>
      <c r="G39" s="40"/>
    </row>
    <row r="40" spans="1:7" ht="15">
      <c r="A40" s="37">
        <v>25</v>
      </c>
      <c r="B40" s="38"/>
      <c r="C40" s="39"/>
      <c r="D40" s="40"/>
      <c r="E40" s="40"/>
      <c r="F40" s="40"/>
      <c r="G40" s="40"/>
    </row>
    <row r="41" spans="1:7" ht="15">
      <c r="A41" s="37">
        <v>26</v>
      </c>
      <c r="B41" s="38"/>
      <c r="C41" s="39"/>
      <c r="D41" s="40"/>
      <c r="E41" s="40"/>
      <c r="F41" s="40"/>
      <c r="G41" s="40"/>
    </row>
    <row r="42" spans="1:7" ht="15">
      <c r="A42" s="37">
        <v>27</v>
      </c>
      <c r="B42" s="38"/>
      <c r="C42" s="39"/>
      <c r="D42" s="40"/>
      <c r="E42" s="40"/>
      <c r="F42" s="40"/>
      <c r="G42" s="40"/>
    </row>
    <row r="43" spans="1:7" ht="15">
      <c r="A43" s="37">
        <v>28</v>
      </c>
      <c r="B43" s="38"/>
      <c r="C43" s="39"/>
      <c r="D43" s="40"/>
      <c r="E43" s="40"/>
      <c r="F43" s="40"/>
      <c r="G43" s="40"/>
    </row>
    <row r="44" spans="1:7" ht="15">
      <c r="A44" s="37">
        <v>29</v>
      </c>
      <c r="B44" s="38"/>
      <c r="C44" s="39"/>
      <c r="D44" s="40"/>
      <c r="E44" s="40"/>
      <c r="F44" s="40"/>
      <c r="G44" s="40"/>
    </row>
    <row r="45" spans="1:7" ht="15">
      <c r="A45" s="37">
        <v>30</v>
      </c>
      <c r="B45" s="38"/>
      <c r="C45" s="39"/>
      <c r="D45" s="40"/>
      <c r="E45" s="40"/>
      <c r="F45" s="40"/>
      <c r="G45" s="40"/>
    </row>
  </sheetData>
  <sheetProtection password="C64E" sheet="1" objects="1" scenarios="1"/>
  <mergeCells count="13">
    <mergeCell ref="A10:G10"/>
    <mergeCell ref="A12:A15"/>
    <mergeCell ref="B12:B15"/>
    <mergeCell ref="C12:C15"/>
    <mergeCell ref="D12:D15"/>
    <mergeCell ref="E12:E15"/>
    <mergeCell ref="A2:G2"/>
    <mergeCell ref="B4:D4"/>
    <mergeCell ref="E4:G4"/>
    <mergeCell ref="B6:D6"/>
    <mergeCell ref="E6:G6"/>
    <mergeCell ref="F12:F15"/>
    <mergeCell ref="G12:G15"/>
  </mergeCells>
  <conditionalFormatting sqref="B16:G45">
    <cfRule type="expression" priority="1" dxfId="1" stopIfTrue="1">
      <formula>AND(OR(COUNTA($B16:$C16)&lt;&gt;0,COUNTA($D16:$G16)&lt;&gt;0),ISBLANK(B16))</formula>
    </cfRule>
  </conditionalFormatting>
  <conditionalFormatting sqref="E4:G4 E6:G6 E8">
    <cfRule type="expression" priority="2" dxfId="0" stopIfTrue="1">
      <formula>ISBLANK(E4)</formula>
    </cfRule>
  </conditionalFormatting>
  <dataValidations count="3">
    <dataValidation type="whole" allowBlank="1" showInputMessage="1" showErrorMessage="1" promptTitle="Выполнение задания" prompt="1 - учащийся выполнял задание&#10;0 - не выполнял (не принимал участия)" sqref="D16:G45">
      <formula1>0</formula1>
      <formula2>1</formula2>
    </dataValidation>
    <dataValidation type="whole" allowBlank="1" showInputMessage="1" showErrorMessage="1" promptTitle="Номер по журналу" prompt=" " sqref="B16:B45">
      <formula1>1</formula1>
      <formula2>99</formula2>
    </dataValidation>
    <dataValidation allowBlank="1" showInputMessage="1" showErrorMessage="1" promptTitle="Фамилия, Имя учащегося" prompt=" " sqref="C16:C45">
      <formula1>0</formula1>
      <formula2>0</formula2>
    </dataValidation>
  </dataValidations>
  <printOptions/>
  <pageMargins left="1.968503937007874" right="0.3937007874015748" top="0.1968503937007874" bottom="0.1968503937007874" header="0.5118110236220472" footer="0.5118110236220472"/>
  <pageSetup fitToHeight="7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74"/>
  <sheetViews>
    <sheetView zoomScalePageLayoutView="0" workbookViewId="0" topLeftCell="E1">
      <selection activeCell="U17" sqref="U17"/>
    </sheetView>
  </sheetViews>
  <sheetFormatPr defaultColWidth="9.00390625" defaultRowHeight="12.75"/>
  <cols>
    <col min="1" max="1" width="7.625" style="6" hidden="1" customWidth="1"/>
    <col min="2" max="2" width="3.875" style="6" customWidth="1"/>
    <col min="3" max="3" width="4.25390625" style="6" customWidth="1"/>
    <col min="4" max="4" width="39.875" style="6" customWidth="1"/>
    <col min="5" max="10" width="7.75390625" style="6" customWidth="1"/>
    <col min="11" max="11" width="8.375" style="6" customWidth="1"/>
    <col min="12" max="15" width="7.75390625" style="6" customWidth="1"/>
    <col min="16" max="16" width="8.75390625" style="6" customWidth="1"/>
    <col min="17" max="17" width="9.875" style="6" customWidth="1"/>
    <col min="18" max="18" width="7.75390625" style="6" customWidth="1"/>
    <col min="19" max="19" width="16.75390625" style="6" customWidth="1"/>
    <col min="20" max="16384" width="9.125" style="6" customWidth="1"/>
  </cols>
  <sheetData>
    <row r="2" spans="3:18" ht="15">
      <c r="C2" s="93" t="s">
        <v>80</v>
      </c>
      <c r="D2" s="93"/>
      <c r="E2" s="93"/>
      <c r="F2" s="109" t="str">
        <f>IF(('Список класса'!E$4)=0,"",('Список класса'!E$4))</f>
        <v>Мечетлинский  район  РБ</v>
      </c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4" spans="3:18" ht="12.75" customHeight="1">
      <c r="C4" s="95" t="s">
        <v>82</v>
      </c>
      <c r="D4" s="95"/>
      <c r="E4" s="95"/>
      <c r="F4" s="110" t="str">
        <f>IF(('Список класса'!E$6)=0,"",('Список класса'!E$6))</f>
        <v>МКОУ  ООШ  д.Абдуллино 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3:9" ht="12.75" customHeight="1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9" ht="12.75">
      <c r="C7" s="10"/>
      <c r="E7" s="11"/>
      <c r="F7" s="11"/>
      <c r="G7" s="11"/>
      <c r="H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4:19" ht="17.25" customHeight="1" thickBot="1">
      <c r="D8" s="18" t="s">
        <v>32</v>
      </c>
      <c r="E8" s="19">
        <f>IF((COUNTA('Список класса'!C$16:C$45))=0,"",(COUNTA('Список класса'!C$16:C$45)))</f>
        <v>3</v>
      </c>
      <c r="F8" s="20"/>
      <c r="G8" s="20"/>
      <c r="I8" s="18" t="s">
        <v>33</v>
      </c>
      <c r="J8" s="111"/>
      <c r="K8" s="111"/>
      <c r="L8" s="111"/>
      <c r="M8" s="111"/>
      <c r="O8" s="11"/>
      <c r="P8" s="11"/>
      <c r="Q8" s="11"/>
      <c r="R8" s="11"/>
      <c r="S8" s="11"/>
    </row>
    <row r="9" spans="4:19" ht="12.75" customHeight="1">
      <c r="D9" s="18"/>
      <c r="E9" s="21"/>
      <c r="F9" s="20"/>
      <c r="G9" s="20"/>
      <c r="I9" s="18"/>
      <c r="J9" s="11"/>
      <c r="K9" s="11"/>
      <c r="L9" s="11"/>
      <c r="M9" s="11"/>
      <c r="O9" s="11"/>
      <c r="P9" s="11"/>
      <c r="Q9" s="11"/>
      <c r="R9" s="11"/>
      <c r="S9" s="11"/>
    </row>
    <row r="10" spans="3:19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15.75" customHeight="1">
      <c r="B11" s="98" t="s">
        <v>34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2:19" ht="12.75" customHeight="1">
      <c r="B12" s="105" t="s">
        <v>12</v>
      </c>
      <c r="C12" s="106" t="s">
        <v>13</v>
      </c>
      <c r="D12" s="107" t="s">
        <v>14</v>
      </c>
      <c r="E12" s="108" t="s">
        <v>35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12" t="s">
        <v>36</v>
      </c>
      <c r="S12" s="102" t="s">
        <v>84</v>
      </c>
    </row>
    <row r="13" spans="2:19" ht="12.75">
      <c r="B13" s="105"/>
      <c r="C13" s="106"/>
      <c r="D13" s="107"/>
      <c r="E13" s="1" t="s">
        <v>1</v>
      </c>
      <c r="F13" s="1" t="s">
        <v>2</v>
      </c>
      <c r="G13" s="1" t="s">
        <v>3</v>
      </c>
      <c r="H13" s="1" t="s">
        <v>4</v>
      </c>
      <c r="I13" s="1" t="s">
        <v>37</v>
      </c>
      <c r="J13" s="1" t="s">
        <v>5</v>
      </c>
      <c r="K13" s="1" t="s">
        <v>6</v>
      </c>
      <c r="L13" s="1" t="s">
        <v>7</v>
      </c>
      <c r="M13" s="1" t="s">
        <v>8</v>
      </c>
      <c r="N13" s="1" t="s">
        <v>9</v>
      </c>
      <c r="O13" s="1" t="s">
        <v>10</v>
      </c>
      <c r="P13" s="1" t="s">
        <v>11</v>
      </c>
      <c r="Q13" s="1" t="s">
        <v>38</v>
      </c>
      <c r="R13" s="113"/>
      <c r="S13" s="103"/>
    </row>
    <row r="14" spans="2:19" ht="60">
      <c r="B14" s="105"/>
      <c r="C14" s="106"/>
      <c r="D14" s="107"/>
      <c r="E14" s="1" t="s">
        <v>39</v>
      </c>
      <c r="F14" s="1" t="s">
        <v>40</v>
      </c>
      <c r="G14" s="1" t="s">
        <v>41</v>
      </c>
      <c r="H14" s="1" t="s">
        <v>42</v>
      </c>
      <c r="I14" s="1" t="s">
        <v>43</v>
      </c>
      <c r="J14" s="1" t="s">
        <v>44</v>
      </c>
      <c r="K14" s="1" t="s">
        <v>45</v>
      </c>
      <c r="L14" s="1" t="s">
        <v>46</v>
      </c>
      <c r="M14" s="1" t="s">
        <v>47</v>
      </c>
      <c r="N14" s="1" t="s">
        <v>48</v>
      </c>
      <c r="O14" s="1" t="s">
        <v>49</v>
      </c>
      <c r="P14" s="1" t="s">
        <v>50</v>
      </c>
      <c r="Q14" s="1" t="s">
        <v>51</v>
      </c>
      <c r="R14" s="114"/>
      <c r="S14" s="103"/>
    </row>
    <row r="15" spans="2:19" ht="12.75" customHeight="1">
      <c r="B15" s="105"/>
      <c r="C15" s="106"/>
      <c r="D15" s="107"/>
      <c r="E15" s="101" t="s">
        <v>52</v>
      </c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35"/>
      <c r="S15" s="103"/>
    </row>
    <row r="16" spans="2:19" ht="12.75">
      <c r="B16" s="3"/>
      <c r="C16" s="4"/>
      <c r="D16" s="5"/>
      <c r="E16" s="2" t="s">
        <v>53</v>
      </c>
      <c r="F16" s="2" t="s">
        <v>53</v>
      </c>
      <c r="G16" s="2" t="s">
        <v>53</v>
      </c>
      <c r="H16" s="2" t="s">
        <v>53</v>
      </c>
      <c r="I16" s="2" t="s">
        <v>53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54</v>
      </c>
      <c r="P16" s="2" t="s">
        <v>53</v>
      </c>
      <c r="Q16" s="2" t="s">
        <v>55</v>
      </c>
      <c r="R16" s="36">
        <v>26</v>
      </c>
      <c r="S16" s="104"/>
    </row>
    <row r="17" spans="1:19" ht="15.75" customHeight="1">
      <c r="A17" s="6">
        <f>'Список класса'!D16</f>
        <v>1</v>
      </c>
      <c r="B17" s="14">
        <v>1</v>
      </c>
      <c r="C17" s="26">
        <f>IF(NOT(ISBLANK('Список класса'!B16)),'Список класса'!B16,"")</f>
      </c>
      <c r="D17" s="27" t="str">
        <f>IF(NOT(ISBLANK('Список класса'!C16)),IF($A17=1,'Список класса'!C16,"УЧЕНИК НЕ ВЫПОЛНЯЛ ЗАДАНИЕ"),"")</f>
        <v>Мустафина  Элина  </v>
      </c>
      <c r="E17" s="24">
        <v>2</v>
      </c>
      <c r="F17" s="24">
        <v>2</v>
      </c>
      <c r="G17" s="24">
        <v>2</v>
      </c>
      <c r="H17" s="24">
        <v>2</v>
      </c>
      <c r="I17" s="24">
        <v>2</v>
      </c>
      <c r="J17" s="24">
        <v>1</v>
      </c>
      <c r="K17" s="24">
        <v>1</v>
      </c>
      <c r="L17" s="24">
        <v>1</v>
      </c>
      <c r="M17" s="24">
        <v>1</v>
      </c>
      <c r="N17" s="24">
        <v>0</v>
      </c>
      <c r="O17" s="24">
        <v>0</v>
      </c>
      <c r="P17" s="24">
        <v>2</v>
      </c>
      <c r="Q17" s="25">
        <v>3</v>
      </c>
      <c r="R17" s="28">
        <f>IF(AND(OR($C17&lt;&gt;"",$D17&lt;&gt;""),$A17=1),SUM(E17:Q17),"")</f>
        <v>19</v>
      </c>
      <c r="S17" s="29" t="str">
        <f>IF(A17=0,"",(IF(OR(R17=26,R17=25,R17=24),"Продвинутый",IF(OR(R17=23,R17=22,R17=21,R17=20,R17=19,R17=18,R17=17),"Высокий",IF(OR(R17=16,R17=15,R17=14,R17=13,R17=12,R17=11,R17=10),"Средний",IF(OR(R17=9,R17=8,R17=7,R17=6,R17=5,R17=4,R17=3),"Низкий",IF(OR(R17=2,R17=1,R17=0),"Группа риска","")))))))</f>
        <v>Высокий</v>
      </c>
    </row>
    <row r="18" spans="1:19" ht="15.75" customHeight="1">
      <c r="A18" s="6">
        <f>'Список класса'!D17</f>
        <v>1</v>
      </c>
      <c r="B18" s="14">
        <v>2</v>
      </c>
      <c r="C18" s="26">
        <f>IF(NOT(ISBLANK('Список класса'!B17)),'Список класса'!B17,"")</f>
      </c>
      <c r="D18" s="27" t="str">
        <f>IF(NOT(ISBLANK('Список класса'!C17)),IF($A18=1,'Список класса'!C17,"УЧЕНИК НЕ ВЫПОЛНЯЛ ЗАДАНИЕ"),"")</f>
        <v>Салимова Эльвина </v>
      </c>
      <c r="E18" s="24">
        <v>2</v>
      </c>
      <c r="F18" s="24">
        <v>2</v>
      </c>
      <c r="G18" s="24">
        <v>2</v>
      </c>
      <c r="H18" s="24">
        <v>2</v>
      </c>
      <c r="I18" s="24">
        <v>2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2</v>
      </c>
      <c r="Q18" s="24">
        <v>5</v>
      </c>
      <c r="R18" s="28">
        <f aca="true" t="shared" si="0" ref="R18:R46">IF(AND(OR($C18&lt;&gt;"",$D18&lt;&gt;""),$A18=1),SUM(E18:Q18),"")</f>
        <v>23</v>
      </c>
      <c r="S18" s="29" t="str">
        <f aca="true" t="shared" si="1" ref="S18:S46">IF(A18=0,"",(IF(OR(R18=26,R18=25,R18=24),"Продвинутый",IF(OR(R18=23,R18=22,R18=21,R18=20,R18=19,R18=18,R18=17),"Высокий",IF(OR(R18=16,R18=15,R18=14,R18=13,R18=12,R18=11,R18=10),"Средний",IF(OR(R18=9,R18=8,R18=7,R18=6,R18=5,R18=4,R18=3),"Низкий",IF(OR(R18=2,R18=1,R18=0),"Группа риска","")))))))</f>
        <v>Высокий</v>
      </c>
    </row>
    <row r="19" spans="1:19" ht="15.75" customHeight="1">
      <c r="A19" s="6">
        <f>'Список класса'!D18</f>
        <v>1</v>
      </c>
      <c r="B19" s="14">
        <v>3</v>
      </c>
      <c r="C19" s="26">
        <f>IF(NOT(ISBLANK('Список класса'!B18)),'Список класса'!B18,"")</f>
      </c>
      <c r="D19" s="27" t="str">
        <f>IF(NOT(ISBLANK('Список класса'!C18)),IF($A19=1,'Список класса'!C18,"УЧЕНИК НЕ ВЫПОЛНЯЛ ЗАДАНИЕ"),"")</f>
        <v>Сираев Денис </v>
      </c>
      <c r="E19" s="24">
        <v>2</v>
      </c>
      <c r="F19" s="24">
        <v>2</v>
      </c>
      <c r="G19" s="24">
        <v>2</v>
      </c>
      <c r="H19" s="24">
        <v>2</v>
      </c>
      <c r="I19" s="24">
        <v>2</v>
      </c>
      <c r="J19" s="24">
        <v>1</v>
      </c>
      <c r="K19" s="24">
        <v>1</v>
      </c>
      <c r="L19" s="24">
        <v>1</v>
      </c>
      <c r="M19" s="24">
        <v>1</v>
      </c>
      <c r="N19" s="24">
        <v>1</v>
      </c>
      <c r="O19" s="24">
        <v>0</v>
      </c>
      <c r="P19" s="24">
        <v>2</v>
      </c>
      <c r="Q19" s="24">
        <v>3</v>
      </c>
      <c r="R19" s="28">
        <f t="shared" si="0"/>
        <v>20</v>
      </c>
      <c r="S19" s="29" t="str">
        <f t="shared" si="1"/>
        <v>Высокий</v>
      </c>
    </row>
    <row r="20" spans="1:19" ht="15.75" customHeight="1">
      <c r="A20" s="6">
        <f>'Список класса'!D19</f>
        <v>0</v>
      </c>
      <c r="B20" s="14">
        <v>4</v>
      </c>
      <c r="C20" s="26">
        <f>IF(NOT(ISBLANK('Список класса'!B19)),'Список класса'!B19,"")</f>
      </c>
      <c r="D20" s="27">
        <f>IF(NOT(ISBLANK('Список класса'!C19)),IF($A20=1,'Список класса'!C19,"УЧЕНИК НЕ ВЫПОЛНЯЛ ЗАДАНИЕ"),"")</f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8">
        <f t="shared" si="0"/>
      </c>
      <c r="S20" s="29">
        <f t="shared" si="1"/>
      </c>
    </row>
    <row r="21" spans="1:19" ht="15.75" customHeight="1">
      <c r="A21" s="6">
        <f>'Список класса'!D20</f>
        <v>0</v>
      </c>
      <c r="B21" s="14">
        <v>5</v>
      </c>
      <c r="C21" s="26">
        <f>IF(NOT(ISBLANK('Список класса'!B20)),'Список класса'!B20,"")</f>
      </c>
      <c r="D21" s="27">
        <f>IF(NOT(ISBLANK('Список класса'!C20)),IF($A21=1,'Список класса'!C20,"УЧЕНИК НЕ ВЫПОЛНЯЛ ЗАДАНИЕ"),"")</f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8">
        <f t="shared" si="0"/>
      </c>
      <c r="S21" s="29">
        <f t="shared" si="1"/>
      </c>
    </row>
    <row r="22" spans="1:19" ht="15.75" customHeight="1">
      <c r="A22" s="6">
        <f>'Список класса'!D21</f>
        <v>0</v>
      </c>
      <c r="B22" s="14">
        <v>6</v>
      </c>
      <c r="C22" s="26">
        <f>IF(NOT(ISBLANK('Список класса'!B21)),'Список класса'!B21,"")</f>
      </c>
      <c r="D22" s="27">
        <f>IF(NOT(ISBLANK('Список класса'!C21)),IF($A22=1,'Список класса'!C21,"УЧЕНИК НЕ ВЫПОЛНЯЛ ЗАДАНИЕ"),"")</f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>
        <f t="shared" si="0"/>
      </c>
      <c r="S22" s="29">
        <f t="shared" si="1"/>
      </c>
    </row>
    <row r="23" spans="1:19" ht="15.75" customHeight="1">
      <c r="A23" s="6">
        <f>'Список класса'!D22</f>
        <v>0</v>
      </c>
      <c r="B23" s="14">
        <v>7</v>
      </c>
      <c r="C23" s="26">
        <f>IF(NOT(ISBLANK('Список класса'!B22)),'Список класса'!B22,"")</f>
      </c>
      <c r="D23" s="27">
        <f>IF(NOT(ISBLANK('Список класса'!C22)),IF($A23=1,'Список класса'!C22,"УЧЕНИК НЕ ВЫПОЛНЯЛ ЗАДАНИЕ"),"")</f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8">
        <f t="shared" si="0"/>
      </c>
      <c r="S23" s="29">
        <f t="shared" si="1"/>
      </c>
    </row>
    <row r="24" spans="1:19" ht="15.75" customHeight="1">
      <c r="A24" s="6">
        <f>'Список класса'!D23</f>
        <v>0</v>
      </c>
      <c r="B24" s="14">
        <v>8</v>
      </c>
      <c r="C24" s="26">
        <f>IF(NOT(ISBLANK('Список класса'!B23)),'Список класса'!B23,"")</f>
      </c>
      <c r="D24" s="27">
        <f>IF(NOT(ISBLANK('Список класса'!C23)),IF($A24=1,'Список класса'!C23,"УЧЕНИК НЕ ВЫПОЛНЯЛ ЗАДАНИЕ"),"")</f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8">
        <f t="shared" si="0"/>
      </c>
      <c r="S24" s="29">
        <f t="shared" si="1"/>
      </c>
    </row>
    <row r="25" spans="1:19" ht="15.75" customHeight="1">
      <c r="A25" s="6">
        <f>'Список класса'!D24</f>
        <v>0</v>
      </c>
      <c r="B25" s="14">
        <v>9</v>
      </c>
      <c r="C25" s="26">
        <f>IF(NOT(ISBLANK('Список класса'!B24)),'Список класса'!B24,"")</f>
      </c>
      <c r="D25" s="27">
        <f>IF(NOT(ISBLANK('Список класса'!C24)),IF($A25=1,'Список класса'!C24,"УЧЕНИК НЕ ВЫПОЛНЯЛ ЗАДАНИЕ"),"")</f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8">
        <f t="shared" si="0"/>
      </c>
      <c r="S25" s="29">
        <f t="shared" si="1"/>
      </c>
    </row>
    <row r="26" spans="1:19" ht="15.75" customHeight="1">
      <c r="A26" s="6">
        <f>'Список класса'!D25</f>
        <v>0</v>
      </c>
      <c r="B26" s="14">
        <v>10</v>
      </c>
      <c r="C26" s="26">
        <f>IF(NOT(ISBLANK('Список класса'!B25)),'Список класса'!B25,"")</f>
      </c>
      <c r="D26" s="27">
        <f>IF(NOT(ISBLANK('Список класса'!C25)),IF($A26=1,'Список класса'!C25,"УЧЕНИК НЕ ВЫПОЛНЯЛ ЗАДАНИЕ"),"")</f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8">
        <f t="shared" si="0"/>
      </c>
      <c r="S26" s="29">
        <f t="shared" si="1"/>
      </c>
    </row>
    <row r="27" spans="1:19" ht="15.75" customHeight="1">
      <c r="A27" s="6">
        <f>'Список класса'!D26</f>
        <v>0</v>
      </c>
      <c r="B27" s="14">
        <v>11</v>
      </c>
      <c r="C27" s="26">
        <f>IF(NOT(ISBLANK('Список класса'!B26)),'Список класса'!B26,"")</f>
      </c>
      <c r="D27" s="27">
        <f>IF(NOT(ISBLANK('Список класса'!C26)),IF($A27=1,'Список класса'!C26,"УЧЕНИК НЕ ВЫПОЛНЯЛ ЗАДАНИЕ"),"")</f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8">
        <f t="shared" si="0"/>
      </c>
      <c r="S27" s="29">
        <f t="shared" si="1"/>
      </c>
    </row>
    <row r="28" spans="1:19" ht="15.75" customHeight="1">
      <c r="A28" s="6">
        <f>'Список класса'!D27</f>
        <v>0</v>
      </c>
      <c r="B28" s="14">
        <v>12</v>
      </c>
      <c r="C28" s="26">
        <f>IF(NOT(ISBLANK('Список класса'!B27)),'Список класса'!B27,"")</f>
      </c>
      <c r="D28" s="27">
        <f>IF(NOT(ISBLANK('Список класса'!C27)),IF($A28=1,'Список класса'!C27,"УЧЕНИК НЕ ВЫПОЛНЯЛ ЗАДАНИЕ"),"")</f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8">
        <f t="shared" si="0"/>
      </c>
      <c r="S28" s="29">
        <f t="shared" si="1"/>
      </c>
    </row>
    <row r="29" spans="1:19" ht="15.75" customHeight="1">
      <c r="A29" s="6">
        <f>'Список класса'!D28</f>
        <v>0</v>
      </c>
      <c r="B29" s="14">
        <v>13</v>
      </c>
      <c r="C29" s="26">
        <f>IF(NOT(ISBLANK('Список класса'!B28)),'Список класса'!B28,"")</f>
      </c>
      <c r="D29" s="27">
        <f>IF(NOT(ISBLANK('Список класса'!C28)),IF($A29=1,'Список класса'!C28,"УЧЕНИК НЕ ВЫПОЛНЯЛ ЗАДАНИЕ"),"")</f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8">
        <f t="shared" si="0"/>
      </c>
      <c r="S29" s="29">
        <f t="shared" si="1"/>
      </c>
    </row>
    <row r="30" spans="1:19" ht="15.75" customHeight="1">
      <c r="A30" s="6">
        <f>'Список класса'!D29</f>
        <v>0</v>
      </c>
      <c r="B30" s="14">
        <v>14</v>
      </c>
      <c r="C30" s="26">
        <f>IF(NOT(ISBLANK('Список класса'!B29)),'Список класса'!B29,"")</f>
      </c>
      <c r="D30" s="27">
        <f>IF(NOT(ISBLANK('Список класса'!C29)),IF($A30=1,'Список класса'!C29,"УЧЕНИК НЕ ВЫПОЛНЯЛ ЗАДАНИЕ"),"")</f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8">
        <f t="shared" si="0"/>
      </c>
      <c r="S30" s="29">
        <f t="shared" si="1"/>
      </c>
    </row>
    <row r="31" spans="1:19" ht="15.75" customHeight="1">
      <c r="A31" s="6">
        <f>'Список класса'!D30</f>
        <v>0</v>
      </c>
      <c r="B31" s="14">
        <v>15</v>
      </c>
      <c r="C31" s="26">
        <f>IF(NOT(ISBLANK('Список класса'!B30)),'Список класса'!B30,"")</f>
      </c>
      <c r="D31" s="27">
        <f>IF(NOT(ISBLANK('Список класса'!C30)),IF($A31=1,'Список класса'!C30,"УЧЕНИК НЕ ВЫПОЛНЯЛ ЗАДАНИЕ"),"")</f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8">
        <f t="shared" si="0"/>
      </c>
      <c r="S31" s="29">
        <f t="shared" si="1"/>
      </c>
    </row>
    <row r="32" spans="1:19" ht="15.75" customHeight="1">
      <c r="A32" s="6">
        <f>'Список класса'!D31</f>
        <v>0</v>
      </c>
      <c r="B32" s="14">
        <v>16</v>
      </c>
      <c r="C32" s="26">
        <f>IF(NOT(ISBLANK('Список класса'!B31)),'Список класса'!B31,"")</f>
      </c>
      <c r="D32" s="27">
        <f>IF(NOT(ISBLANK('Список класса'!C31)),IF($A32=1,'Список класса'!C31,"УЧЕНИК НЕ ВЫПОЛНЯЛ ЗАДАНИЕ"),"")</f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8">
        <f t="shared" si="0"/>
      </c>
      <c r="S32" s="29">
        <f t="shared" si="1"/>
      </c>
    </row>
    <row r="33" spans="1:19" ht="15.75" customHeight="1">
      <c r="A33" s="6">
        <f>'Список класса'!D32</f>
        <v>0</v>
      </c>
      <c r="B33" s="14">
        <v>17</v>
      </c>
      <c r="C33" s="26">
        <f>IF(NOT(ISBLANK('Список класса'!B32)),'Список класса'!B32,"")</f>
      </c>
      <c r="D33" s="27">
        <f>IF(NOT(ISBLANK('Список класса'!C32)),IF($A33=1,'Список класса'!C32,"УЧЕНИК НЕ ВЫПОЛНЯЛ ЗАДАНИЕ"),"")</f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8">
        <f t="shared" si="0"/>
      </c>
      <c r="S33" s="29">
        <f t="shared" si="1"/>
      </c>
    </row>
    <row r="34" spans="1:19" ht="15.75" customHeight="1">
      <c r="A34" s="6">
        <f>'Список класса'!D33</f>
        <v>0</v>
      </c>
      <c r="B34" s="14">
        <v>18</v>
      </c>
      <c r="C34" s="26">
        <f>IF(NOT(ISBLANK('Список класса'!B33)),'Список класса'!B33,"")</f>
      </c>
      <c r="D34" s="27">
        <f>IF(NOT(ISBLANK('Список класса'!C33)),IF($A34=1,'Список класса'!C33,"УЧЕНИК НЕ ВЫПОЛНЯЛ ЗАДАНИЕ"),"")</f>
      </c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8">
        <f t="shared" si="0"/>
      </c>
      <c r="S34" s="29">
        <f t="shared" si="1"/>
      </c>
    </row>
    <row r="35" spans="1:19" ht="15.75" customHeight="1">
      <c r="A35" s="6">
        <f>'Список класса'!D34</f>
        <v>0</v>
      </c>
      <c r="B35" s="14">
        <v>19</v>
      </c>
      <c r="C35" s="26">
        <f>IF(NOT(ISBLANK('Список класса'!B34)),'Список класса'!B34,"")</f>
      </c>
      <c r="D35" s="27">
        <f>IF(NOT(ISBLANK('Список класса'!C34)),IF($A35=1,'Список класса'!C34,"УЧЕНИК НЕ ВЫПОЛНЯЛ ЗАДАНИЕ"),"")</f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8">
        <f t="shared" si="0"/>
      </c>
      <c r="S35" s="29">
        <f t="shared" si="1"/>
      </c>
    </row>
    <row r="36" spans="1:19" ht="15.75" customHeight="1">
      <c r="A36" s="6">
        <f>'Список класса'!D35</f>
        <v>0</v>
      </c>
      <c r="B36" s="14">
        <v>20</v>
      </c>
      <c r="C36" s="26">
        <f>IF(NOT(ISBLANK('Список класса'!B35)),'Список класса'!B35,"")</f>
      </c>
      <c r="D36" s="27">
        <f>IF(NOT(ISBLANK('Список класса'!C35)),IF($A36=1,'Список класса'!C35,"УЧЕНИК НЕ ВЫПОЛНЯЛ ЗАДАНИЕ"),"")</f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8">
        <f t="shared" si="0"/>
      </c>
      <c r="S36" s="29">
        <f t="shared" si="1"/>
      </c>
    </row>
    <row r="37" spans="1:19" ht="15.75" customHeight="1">
      <c r="A37" s="6">
        <f>'Список класса'!D36</f>
        <v>0</v>
      </c>
      <c r="B37" s="14">
        <v>21</v>
      </c>
      <c r="C37" s="26">
        <f>IF(NOT(ISBLANK('Список класса'!B36)),'Список класса'!B36,"")</f>
      </c>
      <c r="D37" s="27">
        <f>IF(NOT(ISBLANK('Список класса'!C36)),IF($A37=1,'Список класса'!C36,"УЧЕНИК НЕ ВЫПОЛНЯЛ ЗАДАНИЕ"),"")</f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8">
        <f t="shared" si="0"/>
      </c>
      <c r="S37" s="29">
        <f t="shared" si="1"/>
      </c>
    </row>
    <row r="38" spans="1:19" ht="15.75" customHeight="1">
      <c r="A38" s="6">
        <f>'Список класса'!D37</f>
        <v>0</v>
      </c>
      <c r="B38" s="14">
        <v>22</v>
      </c>
      <c r="C38" s="26">
        <f>IF(NOT(ISBLANK('Список класса'!B37)),'Список класса'!B37,"")</f>
      </c>
      <c r="D38" s="27">
        <f>IF(NOT(ISBLANK('Список класса'!C37)),IF($A38=1,'Список класса'!C37,"УЧЕНИК НЕ ВЫПОЛНЯЛ ЗАДАНИЕ"),"")</f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8">
        <f t="shared" si="0"/>
      </c>
      <c r="S38" s="29">
        <f t="shared" si="1"/>
      </c>
    </row>
    <row r="39" spans="1:19" ht="15.75" customHeight="1">
      <c r="A39" s="6">
        <f>'Список класса'!D38</f>
        <v>0</v>
      </c>
      <c r="B39" s="14">
        <v>23</v>
      </c>
      <c r="C39" s="26">
        <f>IF(NOT(ISBLANK('Список класса'!B38)),'Список класса'!B38,"")</f>
      </c>
      <c r="D39" s="27">
        <f>IF(NOT(ISBLANK('Список класса'!C38)),IF($A39=1,'Список класса'!C38,"УЧЕНИК НЕ ВЫПОЛНЯЛ ЗАДАНИЕ"),"")</f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8">
        <f t="shared" si="0"/>
      </c>
      <c r="S39" s="29">
        <f t="shared" si="1"/>
      </c>
    </row>
    <row r="40" spans="1:19" ht="15.75" customHeight="1">
      <c r="A40" s="6">
        <f>'Список класса'!D39</f>
        <v>0</v>
      </c>
      <c r="B40" s="14">
        <v>24</v>
      </c>
      <c r="C40" s="26">
        <f>IF(NOT(ISBLANK('Список класса'!B39)),'Список класса'!B39,"")</f>
      </c>
      <c r="D40" s="27">
        <f>IF(NOT(ISBLANK('Список класса'!C39)),IF($A40=1,'Список класса'!C39,"УЧЕНИК НЕ ВЫПОЛНЯЛ ЗАДАНИЕ"),"")</f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8">
        <f t="shared" si="0"/>
      </c>
      <c r="S40" s="29">
        <f t="shared" si="1"/>
      </c>
    </row>
    <row r="41" spans="1:19" ht="15.75" customHeight="1">
      <c r="A41" s="6">
        <f>'Список класса'!D40</f>
        <v>0</v>
      </c>
      <c r="B41" s="14">
        <v>25</v>
      </c>
      <c r="C41" s="26">
        <f>IF(NOT(ISBLANK('Список класса'!B40)),'Список класса'!B40,"")</f>
      </c>
      <c r="D41" s="27">
        <f>IF(NOT(ISBLANK('Список класса'!C40)),IF($A41=1,'Список класса'!C40,"УЧЕНИК НЕ ВЫПОЛНЯЛ ЗАДАНИЕ"),"")</f>
      </c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8">
        <f t="shared" si="0"/>
      </c>
      <c r="S41" s="29">
        <f t="shared" si="1"/>
      </c>
    </row>
    <row r="42" spans="1:19" ht="15.75" customHeight="1">
      <c r="A42" s="6">
        <f>'Список класса'!D41</f>
        <v>0</v>
      </c>
      <c r="B42" s="14">
        <v>26</v>
      </c>
      <c r="C42" s="26">
        <f>IF(NOT(ISBLANK('Список класса'!B41)),'Список класса'!B41,"")</f>
      </c>
      <c r="D42" s="27">
        <f>IF(NOT(ISBLANK('Список класса'!C41)),IF($A42=1,'Список класса'!C41,"УЧЕНИК НЕ ВЫПОЛНЯЛ ЗАДАНИЕ"),"")</f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8">
        <f t="shared" si="0"/>
      </c>
      <c r="S42" s="29">
        <f t="shared" si="1"/>
      </c>
    </row>
    <row r="43" spans="1:19" ht="15.75" customHeight="1">
      <c r="A43" s="6">
        <f>'Список класса'!D42</f>
        <v>0</v>
      </c>
      <c r="B43" s="14">
        <v>27</v>
      </c>
      <c r="C43" s="26">
        <f>IF(NOT(ISBLANK('Список класса'!B42)),'Список класса'!B42,"")</f>
      </c>
      <c r="D43" s="27">
        <f>IF(NOT(ISBLANK('Список класса'!C42)),IF($A43=1,'Список класса'!C42,"УЧЕНИК НЕ ВЫПОЛНЯЛ ЗАДАНИЕ"),"")</f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8">
        <f t="shared" si="0"/>
      </c>
      <c r="S43" s="29">
        <f t="shared" si="1"/>
      </c>
    </row>
    <row r="44" spans="1:19" ht="15.75" customHeight="1">
      <c r="A44" s="6">
        <f>'Список класса'!D43</f>
        <v>0</v>
      </c>
      <c r="B44" s="14">
        <v>28</v>
      </c>
      <c r="C44" s="26">
        <f>IF(NOT(ISBLANK('Список класса'!B43)),'Список класса'!B43,"")</f>
      </c>
      <c r="D44" s="27">
        <f>IF(NOT(ISBLANK('Список класса'!C43)),IF($A44=1,'Список класса'!C43,"УЧЕНИК НЕ ВЫПОЛНЯЛ ЗАДАНИЕ"),"")</f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8">
        <f t="shared" si="0"/>
      </c>
      <c r="S44" s="29">
        <f t="shared" si="1"/>
      </c>
    </row>
    <row r="45" spans="1:19" ht="15.75" customHeight="1">
      <c r="A45" s="6">
        <f>'Список класса'!D44</f>
        <v>0</v>
      </c>
      <c r="B45" s="14">
        <v>29</v>
      </c>
      <c r="C45" s="26">
        <f>IF(NOT(ISBLANK('Список класса'!B44)),'Список класса'!B44,"")</f>
      </c>
      <c r="D45" s="27">
        <f>IF(NOT(ISBLANK('Список класса'!C44)),IF($A45=1,'Список класса'!C44,"УЧЕНИК НЕ ВЫПОЛНЯЛ ЗАДАНИЕ"),"")</f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8">
        <f t="shared" si="0"/>
      </c>
      <c r="S45" s="29">
        <f t="shared" si="1"/>
      </c>
    </row>
    <row r="46" spans="1:19" ht="15.75" customHeight="1">
      <c r="A46" s="6">
        <f>'Список класса'!D45</f>
        <v>0</v>
      </c>
      <c r="B46" s="14">
        <v>30</v>
      </c>
      <c r="C46" s="26">
        <f>IF(NOT(ISBLANK('Список класса'!B45)),'Список класса'!B45,"")</f>
      </c>
      <c r="D46" s="27">
        <f>IF(NOT(ISBLANK('Список класса'!C45)),IF($A46=1,'Список класса'!C45,"УЧЕНИК НЕ ВЫПОЛНЯЛ ЗАДАНИЕ"),"")</f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8">
        <f t="shared" si="0"/>
      </c>
      <c r="S46" s="29">
        <f t="shared" si="1"/>
      </c>
    </row>
    <row r="47" spans="3:19" ht="12.75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</row>
    <row r="48" spans="3:19" ht="12.75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3:19" ht="12.75"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</row>
    <row r="50" spans="3:19" ht="12.7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3:19" ht="12.75"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</row>
    <row r="52" spans="3:19" ht="12.75"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3:19" ht="12.7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</row>
    <row r="54" spans="3:19" ht="12.75"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3:19" ht="12.75"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</row>
    <row r="56" spans="3:19" ht="12.75"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</row>
    <row r="57" spans="3:19" ht="12.75"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</row>
    <row r="58" spans="3:19" ht="12.75"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3:19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</row>
    <row r="60" spans="3:19" ht="12.75"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3:19" ht="12.75"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</row>
    <row r="62" spans="3:19" ht="12.75"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3:19" ht="12.75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3:19" ht="12.75"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3:19" ht="12.75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3:19" ht="12.75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3:19" ht="12.75"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3:19" ht="12.75"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69" spans="3:19" ht="12.75"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</row>
    <row r="70" spans="3:19" ht="12.7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3:19" ht="12.75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</row>
    <row r="72" spans="3:19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3:19" ht="12.75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3:19" ht="12.75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3:19" ht="12.75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</row>
    <row r="76" spans="3:19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3:19" ht="12.75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</row>
    <row r="78" spans="3:19" ht="12.75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3:19" ht="12.75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</row>
    <row r="80" spans="3:19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</row>
    <row r="81" spans="3:19" ht="12.75"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</row>
    <row r="82" spans="3:19" ht="12.75"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</row>
    <row r="83" spans="3:19" ht="12.75"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</row>
    <row r="84" spans="3:19" ht="12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</row>
    <row r="85" spans="3:19" ht="12.75"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</row>
    <row r="86" spans="3:19" ht="12.75"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</row>
    <row r="87" spans="3:19" ht="12.75"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3:19" ht="12.75"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</row>
    <row r="89" spans="3:19" ht="12.75"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</row>
    <row r="90" spans="3:19" ht="12.7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</row>
    <row r="91" spans="3:19" ht="12.75"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</row>
    <row r="92" spans="3:19" ht="12.75"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</row>
    <row r="93" spans="3:19" ht="12.75"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</row>
    <row r="94" spans="3:19" ht="12.75"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</row>
    <row r="95" spans="3:19" ht="12.75"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</row>
    <row r="96" spans="3:19" ht="12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</row>
    <row r="97" spans="3:19" ht="12.75"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</row>
    <row r="98" spans="3:19" ht="12.75"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</row>
    <row r="99" spans="3:19" ht="12.75"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</row>
    <row r="100" spans="3:19" ht="12.75"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</row>
    <row r="101" spans="3:19" ht="12.75"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</row>
    <row r="102" spans="3:19" ht="12.75"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</row>
    <row r="103" spans="3:19" ht="12.75"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</row>
    <row r="104" spans="3:19" ht="12.75"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</row>
    <row r="105" spans="3:19" ht="12.75"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</row>
    <row r="106" spans="3:19" ht="12.75"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</row>
    <row r="107" spans="3:19" ht="12.75"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</row>
    <row r="108" spans="3:19" ht="12.75"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</row>
    <row r="109" spans="3:19" ht="12.7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</row>
    <row r="110" spans="3:19" ht="12.75"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</row>
    <row r="111" spans="3:19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</row>
    <row r="112" spans="3:19" ht="12.75"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</row>
    <row r="113" spans="3:19" ht="12.75"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</row>
    <row r="114" spans="3:19" ht="12.75"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</row>
    <row r="115" spans="3:19" ht="12.75"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</row>
    <row r="116" spans="3:19" ht="12.75"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</row>
    <row r="117" spans="3:19" ht="12.75"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</row>
    <row r="118" spans="3:19" ht="12.75"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</row>
    <row r="119" spans="3:19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</row>
    <row r="120" spans="3:19" ht="12.75"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</row>
    <row r="121" spans="3:19" ht="12.75"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</row>
    <row r="122" spans="3:19" ht="12.75"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</row>
    <row r="123" spans="3:19" ht="12.75"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</row>
    <row r="124" spans="3:19" ht="12.75"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</row>
    <row r="125" spans="3:19" ht="12.75"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</row>
    <row r="126" spans="3:19" ht="12.75"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</row>
    <row r="127" spans="3:19" ht="12.75"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</row>
    <row r="128" spans="3:19" ht="12.75"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</row>
    <row r="129" spans="3:19" ht="12.75"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</row>
    <row r="130" spans="3:19" ht="12.75"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</row>
    <row r="131" spans="3:19" ht="12.75"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</row>
    <row r="132" spans="3:19" ht="12.75"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</row>
    <row r="133" spans="3:19" ht="12.75"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</row>
    <row r="134" spans="3:19" ht="12.75"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</row>
    <row r="135" spans="3:19" ht="12.75"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</row>
    <row r="136" spans="3:19" ht="12.75"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</row>
    <row r="137" spans="3:19" ht="12.75"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</row>
    <row r="138" spans="3:19" ht="12.75"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</row>
    <row r="139" spans="3:19" ht="12.75"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</row>
    <row r="140" spans="3:19" ht="12.75"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</row>
    <row r="141" spans="3:19" ht="12.75"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</row>
    <row r="142" spans="3:19" ht="12.75"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</row>
    <row r="143" spans="3:19" ht="12.75"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</row>
    <row r="144" spans="3:19" ht="12.75"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</row>
    <row r="145" spans="3:19" ht="12.75"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</row>
    <row r="146" spans="3:19" ht="12.75"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</row>
    <row r="147" spans="3:19" ht="12.75"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</row>
    <row r="148" spans="3:19" ht="12.75"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</row>
    <row r="149" spans="3:19" ht="12.75"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</row>
    <row r="150" spans="3:19" ht="12.75"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</row>
    <row r="151" spans="3:19" ht="12.75"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</row>
    <row r="152" spans="3:19" ht="12.75"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</row>
    <row r="153" spans="3:19" ht="12.75"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</row>
    <row r="154" spans="3:19" ht="12.75"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</row>
    <row r="155" spans="3:19" ht="12.75"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</row>
    <row r="156" spans="3:19" ht="12.75"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</row>
    <row r="157" spans="3:19" ht="12.75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</row>
    <row r="158" spans="3:19" ht="12.75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</row>
    <row r="159" spans="3:19" ht="12.75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</row>
    <row r="160" spans="3:19" ht="12.75"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3:19" ht="12.75"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</row>
    <row r="162" spans="3:19" ht="12.75"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</row>
    <row r="163" spans="3:19" ht="12.75"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</row>
    <row r="164" spans="3:19" ht="12.75"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</row>
    <row r="165" spans="3:19" ht="12.75"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</row>
    <row r="166" spans="3:19" ht="12.75"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</row>
    <row r="167" spans="3:19" ht="12.75"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</row>
    <row r="168" spans="3:19" ht="12.75"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</row>
    <row r="169" spans="3:19" ht="12.75"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</row>
    <row r="170" spans="3:19" ht="12.75"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</row>
    <row r="171" spans="3:19" ht="12.75"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</row>
    <row r="172" spans="3:19" ht="12.75"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</row>
    <row r="173" spans="3:19" ht="12.75"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</row>
    <row r="174" spans="3:19" ht="12.75"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</row>
  </sheetData>
  <sheetProtection password="C64E" sheet="1" objects="1" scenarios="1"/>
  <mergeCells count="13">
    <mergeCell ref="C2:E2"/>
    <mergeCell ref="C4:E4"/>
    <mergeCell ref="F2:R2"/>
    <mergeCell ref="F4:R4"/>
    <mergeCell ref="J8:M8"/>
    <mergeCell ref="R12:R14"/>
    <mergeCell ref="E15:Q15"/>
    <mergeCell ref="B11:S11"/>
    <mergeCell ref="S12:S16"/>
    <mergeCell ref="B12:B15"/>
    <mergeCell ref="C12:C15"/>
    <mergeCell ref="D12:D15"/>
    <mergeCell ref="E12:Q12"/>
  </mergeCells>
  <conditionalFormatting sqref="R17:R46">
    <cfRule type="expression" priority="1" dxfId="1" stopIfTrue="1">
      <formula>ISBLANK(R17)</formula>
    </cfRule>
  </conditionalFormatting>
  <conditionalFormatting sqref="E17:Q46">
    <cfRule type="expression" priority="2" dxfId="1" stopIfTrue="1">
      <formula>AND(OR($C17&lt;&gt;"",$D17&lt;&gt;""),$A17=1,ISBLANK(E17))</formula>
    </cfRule>
  </conditionalFormatting>
  <conditionalFormatting sqref="J8">
    <cfRule type="expression" priority="3" dxfId="0" stopIfTrue="1">
      <formula>ISBLANK(J8)</formula>
    </cfRule>
  </conditionalFormatting>
  <dataValidations count="3">
    <dataValidation type="whole" allowBlank="1" showErrorMessage="1" sqref="E17:I46 P17:P46">
      <formula1>0</formula1>
      <formula2>2</formula2>
    </dataValidation>
    <dataValidation type="whole" allowBlank="1" showErrorMessage="1" sqref="J17:O46">
      <formula1>0</formula1>
      <formula2>1</formula2>
    </dataValidation>
    <dataValidation type="whole" allowBlank="1" showErrorMessage="1" sqref="Q17:Q46">
      <formula1>0</formula1>
      <formula2>8</formula2>
    </dataValidation>
  </dataValidations>
  <printOptions/>
  <pageMargins left="0.7480314960629921" right="0.1968503937007874" top="0.15748031496062992" bottom="0.15748031496062992" header="0.5118110236220472" footer="0.5118110236220472"/>
  <pageSetup fitToHeight="7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E1">
      <selection activeCell="K18" sqref="K18"/>
    </sheetView>
  </sheetViews>
  <sheetFormatPr defaultColWidth="9.00390625" defaultRowHeight="12.75"/>
  <cols>
    <col min="1" max="1" width="3.625" style="6" hidden="1" customWidth="1"/>
    <col min="2" max="2" width="5.25390625" style="6" customWidth="1"/>
    <col min="3" max="3" width="9.125" style="6" customWidth="1"/>
    <col min="4" max="4" width="39.25390625" style="6" customWidth="1"/>
    <col min="5" max="5" width="10.625" style="6" customWidth="1"/>
    <col min="6" max="6" width="12.375" style="6" customWidth="1"/>
    <col min="7" max="7" width="10.625" style="6" customWidth="1"/>
    <col min="8" max="8" width="10.75390625" style="6" customWidth="1"/>
    <col min="9" max="11" width="10.625" style="6" customWidth="1"/>
    <col min="12" max="12" width="10.75390625" style="6" customWidth="1"/>
    <col min="13" max="13" width="10.875" style="6" customWidth="1"/>
    <col min="14" max="14" width="16.75390625" style="6" customWidth="1"/>
    <col min="15" max="16384" width="9.125" style="6" customWidth="1"/>
  </cols>
  <sheetData>
    <row r="2" spans="3:18" ht="15">
      <c r="C2" s="93" t="s">
        <v>80</v>
      </c>
      <c r="D2" s="93"/>
      <c r="E2" s="93"/>
      <c r="F2" s="109" t="str">
        <f>IF(('Список класса'!E$4)=0,"",('Список класса'!E$4))</f>
        <v>Мечетлинский  район  РБ</v>
      </c>
      <c r="G2" s="109"/>
      <c r="H2" s="109"/>
      <c r="I2" s="109"/>
      <c r="J2" s="109"/>
      <c r="K2" s="109"/>
      <c r="L2" s="109"/>
      <c r="M2" s="109"/>
      <c r="N2" s="109"/>
      <c r="O2" s="23"/>
      <c r="P2" s="23"/>
      <c r="Q2" s="23"/>
      <c r="R2" s="23"/>
    </row>
    <row r="4" spans="3:18" ht="12.75" customHeight="1">
      <c r="C4" s="95" t="s">
        <v>82</v>
      </c>
      <c r="D4" s="95"/>
      <c r="E4" s="95"/>
      <c r="F4" s="110" t="str">
        <f>IF(('Список класса'!E$6)=0,"",('Список класса'!E$6))</f>
        <v>МКОУ  ООШ  д.Абдуллино </v>
      </c>
      <c r="G4" s="110"/>
      <c r="H4" s="110"/>
      <c r="I4" s="110"/>
      <c r="J4" s="110"/>
      <c r="K4" s="110"/>
      <c r="L4" s="110"/>
      <c r="M4" s="110"/>
      <c r="N4" s="110"/>
      <c r="O4" s="17"/>
      <c r="P4" s="17"/>
      <c r="Q4" s="17"/>
      <c r="R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9" ht="12.75">
      <c r="C7" s="10"/>
      <c r="E7" s="11"/>
      <c r="F7" s="11"/>
      <c r="G7" s="11"/>
      <c r="H7" s="11"/>
      <c r="J7" s="9"/>
      <c r="K7" s="9"/>
      <c r="L7" s="9"/>
      <c r="M7" s="9"/>
      <c r="N7" s="9"/>
      <c r="O7" s="9"/>
      <c r="P7" s="9"/>
      <c r="Q7" s="9"/>
      <c r="R7" s="9"/>
      <c r="S7" s="9"/>
    </row>
    <row r="8" spans="4:19" ht="16.5" thickBot="1">
      <c r="D8" s="18" t="s">
        <v>32</v>
      </c>
      <c r="E8" s="19">
        <f>IF((COUNTA('Список класса'!C$16:C$45))=0,"",(COUNTA('Список класса'!C$16:C$45)))</f>
        <v>3</v>
      </c>
      <c r="F8" s="20"/>
      <c r="G8" s="20"/>
      <c r="I8" s="18" t="s">
        <v>33</v>
      </c>
      <c r="J8" s="111"/>
      <c r="K8" s="111"/>
      <c r="L8" s="111"/>
      <c r="M8" s="11"/>
      <c r="N8" s="11"/>
      <c r="O8" s="11"/>
      <c r="P8" s="11"/>
      <c r="Q8" s="11"/>
      <c r="R8" s="11"/>
      <c r="S8" s="11"/>
    </row>
    <row r="9" spans="3:19" ht="12.75"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3:14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5.75" customHeight="1">
      <c r="B11" s="98" t="s">
        <v>56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2:14" ht="12.75" customHeight="1">
      <c r="B12" s="115" t="s">
        <v>12</v>
      </c>
      <c r="C12" s="117" t="s">
        <v>13</v>
      </c>
      <c r="D12" s="118" t="s">
        <v>14</v>
      </c>
      <c r="E12" s="116" t="s">
        <v>57</v>
      </c>
      <c r="F12" s="116"/>
      <c r="G12" s="116"/>
      <c r="H12" s="115" t="s">
        <v>58</v>
      </c>
      <c r="I12" s="116" t="s">
        <v>59</v>
      </c>
      <c r="J12" s="116"/>
      <c r="K12" s="116"/>
      <c r="L12" s="120" t="s">
        <v>60</v>
      </c>
      <c r="M12" s="120" t="s">
        <v>61</v>
      </c>
      <c r="N12" s="119" t="s">
        <v>84</v>
      </c>
    </row>
    <row r="13" spans="2:14" ht="39" customHeight="1">
      <c r="B13" s="115"/>
      <c r="C13" s="117"/>
      <c r="D13" s="118"/>
      <c r="E13" s="41" t="s">
        <v>62</v>
      </c>
      <c r="F13" s="41" t="s">
        <v>63</v>
      </c>
      <c r="G13" s="41" t="s">
        <v>64</v>
      </c>
      <c r="H13" s="115"/>
      <c r="I13" s="41" t="s">
        <v>62</v>
      </c>
      <c r="J13" s="41" t="s">
        <v>63</v>
      </c>
      <c r="K13" s="41" t="s">
        <v>64</v>
      </c>
      <c r="L13" s="120"/>
      <c r="M13" s="120"/>
      <c r="N13" s="119"/>
    </row>
    <row r="14" spans="2:14" ht="12.75">
      <c r="B14" s="115"/>
      <c r="C14" s="117"/>
      <c r="D14" s="118"/>
      <c r="E14" s="121" t="s">
        <v>52</v>
      </c>
      <c r="F14" s="121"/>
      <c r="G14" s="121"/>
      <c r="H14" s="121"/>
      <c r="I14" s="121"/>
      <c r="J14" s="121"/>
      <c r="K14" s="121"/>
      <c r="L14" s="121"/>
      <c r="M14" s="121"/>
      <c r="N14" s="119"/>
    </row>
    <row r="15" spans="2:14" ht="12.75">
      <c r="B15" s="115"/>
      <c r="C15" s="117"/>
      <c r="D15" s="118"/>
      <c r="E15" s="58">
        <v>4</v>
      </c>
      <c r="F15" s="58">
        <v>4</v>
      </c>
      <c r="G15" s="58">
        <v>4</v>
      </c>
      <c r="H15" s="58">
        <v>8</v>
      </c>
      <c r="I15" s="58">
        <v>4</v>
      </c>
      <c r="J15" s="58">
        <v>4</v>
      </c>
      <c r="K15" s="58">
        <v>4</v>
      </c>
      <c r="L15" s="58">
        <v>8</v>
      </c>
      <c r="M15" s="58">
        <v>16</v>
      </c>
      <c r="N15" s="119"/>
    </row>
    <row r="16" spans="1:14" ht="15">
      <c r="A16" s="6">
        <f>'Список класса'!E16</f>
        <v>1</v>
      </c>
      <c r="B16" s="51">
        <v>1</v>
      </c>
      <c r="C16" s="52">
        <f>IF(NOT(ISBLANK('Список класса'!B16)),'Список класса'!B16,"")</f>
      </c>
      <c r="D16" s="53" t="str">
        <f>IF(NOT(ISBLANK('Список класса'!C16)),IF($A16=1,'Список класса'!C16,"УЧЕНИК НЕ ВЫПОЛНЯЛ ЗАДАНИЕ"),"")</f>
        <v>Мустафина  Элина  </v>
      </c>
      <c r="E16" s="54">
        <v>2</v>
      </c>
      <c r="F16" s="54">
        <v>3</v>
      </c>
      <c r="G16" s="54">
        <v>4</v>
      </c>
      <c r="H16" s="55">
        <f>IF(AND(OR($C16&lt;&gt;"",$D16&lt;&gt;""),$A16=1),MAX(E16:G16)+MIN(E16:G16),"")</f>
        <v>6</v>
      </c>
      <c r="I16" s="54">
        <v>2</v>
      </c>
      <c r="J16" s="54">
        <v>3</v>
      </c>
      <c r="K16" s="54">
        <v>4</v>
      </c>
      <c r="L16" s="55">
        <f>IF(AND(OR($C16&lt;&gt;"",$D16&lt;&gt;""),$A16=1),MAX(I16:K16)+MIN(I16:K16),"")</f>
        <v>6</v>
      </c>
      <c r="M16" s="56">
        <f>IF(AND(OR($C16&lt;&gt;"",$D16&lt;&gt;""),$A16=1),H16+L16,"")</f>
        <v>12</v>
      </c>
      <c r="N16" s="57" t="str">
        <f>IF(A16=0,"",(IF(OR(M16=16,M16=15),"Продвинутый",IF(OR(M16=14,M16=13,M16=12,M16=11),"Высокий",IF(OR(M16=10,M16=9,M16=8,M16=7,M16=6),"Средний",IF(OR(M16=5,M16=4,M16=3,M16=2),"Низкий",IF(OR(M16=1,M16=0),"Группа риска","")))))))</f>
        <v>Высокий</v>
      </c>
    </row>
    <row r="17" spans="1:14" ht="15">
      <c r="A17" s="6">
        <f>'Список класса'!E17</f>
        <v>1</v>
      </c>
      <c r="B17" s="14">
        <v>2</v>
      </c>
      <c r="C17" s="26">
        <f>IF(NOT(ISBLANK('Список класса'!B17)),'Список класса'!B17,"")</f>
      </c>
      <c r="D17" s="27" t="str">
        <f>IF(NOT(ISBLANK('Список класса'!C17)),IF($A17=1,'Список класса'!C17,"УЧЕНИК НЕ ВЫПОЛНЯЛ ЗАДАНИЕ"),"")</f>
        <v>Салимова Эльвина </v>
      </c>
      <c r="E17" s="30">
        <v>2</v>
      </c>
      <c r="F17" s="30">
        <v>4</v>
      </c>
      <c r="G17" s="30">
        <v>4</v>
      </c>
      <c r="H17" s="55">
        <f aca="true" t="shared" si="0" ref="H17:H45">IF(AND(OR($C17&lt;&gt;"",$D17&lt;&gt;""),$A17=1),MAX(E17:G17)+MIN(E17:G17),"")</f>
        <v>6</v>
      </c>
      <c r="I17" s="30">
        <v>3</v>
      </c>
      <c r="J17" s="30">
        <v>4</v>
      </c>
      <c r="K17" s="30">
        <v>4</v>
      </c>
      <c r="L17" s="55">
        <f aca="true" t="shared" si="1" ref="L17:L45">IF(AND(OR($C17&lt;&gt;"",$D17&lt;&gt;""),$A17=1),MAX(I17:K17)+MIN(I17:K17),"")</f>
        <v>7</v>
      </c>
      <c r="M17" s="28">
        <f aca="true" t="shared" si="2" ref="M17:M45">IF(AND(OR($C17&lt;&gt;"",$D17&lt;&gt;""),$A17=1),H17+L17,"")</f>
        <v>13</v>
      </c>
      <c r="N17" s="57" t="str">
        <f aca="true" t="shared" si="3" ref="N17:N45">IF(A17=0,"",(IF(OR(M17=16,M17=15),"Продвинутый",IF(OR(M17=14,M17=13,M17=12,M17=11),"Высокий",IF(OR(M17=10,M17=9,M17=8,M17=7,M17=6),"Средний",IF(OR(M17=5,M17=4,M17=3,M17=2),"Низкий",IF(OR(M17=1,M17=0),"Группа риска","")))))))</f>
        <v>Высокий</v>
      </c>
    </row>
    <row r="18" spans="1:14" ht="15">
      <c r="A18" s="6">
        <f>'Список класса'!E18</f>
        <v>1</v>
      </c>
      <c r="B18" s="14">
        <v>3</v>
      </c>
      <c r="C18" s="26">
        <f>IF(NOT(ISBLANK('Список класса'!B18)),'Список класса'!B18,"")</f>
      </c>
      <c r="D18" s="27" t="str">
        <f>IF(NOT(ISBLANK('Список класса'!C18)),IF($A18=1,'Список класса'!C18,"УЧЕНИК НЕ ВЫПОЛНЯЛ ЗАДАНИЕ"),"")</f>
        <v>Сираев Денис </v>
      </c>
      <c r="E18" s="30">
        <v>4</v>
      </c>
      <c r="F18" s="30">
        <v>2</v>
      </c>
      <c r="G18" s="30">
        <v>3</v>
      </c>
      <c r="H18" s="55">
        <f t="shared" si="0"/>
        <v>6</v>
      </c>
      <c r="I18" s="30">
        <v>4</v>
      </c>
      <c r="J18" s="30">
        <v>3</v>
      </c>
      <c r="K18" s="30">
        <v>3</v>
      </c>
      <c r="L18" s="55">
        <f t="shared" si="1"/>
        <v>7</v>
      </c>
      <c r="M18" s="28">
        <f t="shared" si="2"/>
        <v>13</v>
      </c>
      <c r="N18" s="57" t="str">
        <f t="shared" si="3"/>
        <v>Высокий</v>
      </c>
    </row>
    <row r="19" spans="1:14" ht="15">
      <c r="A19" s="6">
        <f>'Список класса'!E19</f>
        <v>0</v>
      </c>
      <c r="B19" s="14">
        <v>4</v>
      </c>
      <c r="C19" s="26">
        <f>IF(NOT(ISBLANK('Список класса'!B19)),'Список класса'!B19,"")</f>
      </c>
      <c r="D19" s="27">
        <f>IF(NOT(ISBLANK('Список класса'!C19)),IF($A19=1,'Список класса'!C19,"УЧЕНИК НЕ ВЫПОЛНЯЛ ЗАДАНИЕ"),"")</f>
      </c>
      <c r="E19" s="30"/>
      <c r="F19" s="30"/>
      <c r="G19" s="30"/>
      <c r="H19" s="55">
        <f t="shared" si="0"/>
      </c>
      <c r="I19" s="30"/>
      <c r="J19" s="30"/>
      <c r="K19" s="30"/>
      <c r="L19" s="55">
        <f t="shared" si="1"/>
      </c>
      <c r="M19" s="28">
        <f t="shared" si="2"/>
      </c>
      <c r="N19" s="57">
        <f t="shared" si="3"/>
      </c>
    </row>
    <row r="20" spans="1:14" ht="15">
      <c r="A20" s="6">
        <f>'Список класса'!E20</f>
        <v>0</v>
      </c>
      <c r="B20" s="14">
        <v>5</v>
      </c>
      <c r="C20" s="26">
        <f>IF(NOT(ISBLANK('Список класса'!B20)),'Список класса'!B20,"")</f>
      </c>
      <c r="D20" s="27">
        <f>IF(NOT(ISBLANK('Список класса'!C20)),IF($A20=1,'Список класса'!C20,"УЧЕНИК НЕ ВЫПОЛНЯЛ ЗАДАНИЕ"),"")</f>
      </c>
      <c r="E20" s="30"/>
      <c r="F20" s="30"/>
      <c r="G20" s="30"/>
      <c r="H20" s="55">
        <f t="shared" si="0"/>
      </c>
      <c r="I20" s="30"/>
      <c r="J20" s="30"/>
      <c r="K20" s="30"/>
      <c r="L20" s="55">
        <f t="shared" si="1"/>
      </c>
      <c r="M20" s="28">
        <f t="shared" si="2"/>
      </c>
      <c r="N20" s="57">
        <f t="shared" si="3"/>
      </c>
    </row>
    <row r="21" spans="1:14" ht="15">
      <c r="A21" s="6">
        <f>'Список класса'!E21</f>
        <v>0</v>
      </c>
      <c r="B21" s="14">
        <v>6</v>
      </c>
      <c r="C21" s="26">
        <f>IF(NOT(ISBLANK('Список класса'!B21)),'Список класса'!B21,"")</f>
      </c>
      <c r="D21" s="27">
        <f>IF(NOT(ISBLANK('Список класса'!C21)),IF($A21=1,'Список класса'!C21,"УЧЕНИК НЕ ВЫПОЛНЯЛ ЗАДАНИЕ"),"")</f>
      </c>
      <c r="E21" s="30"/>
      <c r="F21" s="30"/>
      <c r="G21" s="30"/>
      <c r="H21" s="55">
        <f t="shared" si="0"/>
      </c>
      <c r="I21" s="30"/>
      <c r="J21" s="30"/>
      <c r="K21" s="30"/>
      <c r="L21" s="55">
        <f t="shared" si="1"/>
      </c>
      <c r="M21" s="28">
        <f t="shared" si="2"/>
      </c>
      <c r="N21" s="57">
        <f t="shared" si="3"/>
      </c>
    </row>
    <row r="22" spans="1:14" ht="15">
      <c r="A22" s="6">
        <f>'Список класса'!E22</f>
        <v>0</v>
      </c>
      <c r="B22" s="14">
        <v>7</v>
      </c>
      <c r="C22" s="26">
        <f>IF(NOT(ISBLANK('Список класса'!B22)),'Список класса'!B22,"")</f>
      </c>
      <c r="D22" s="27">
        <f>IF(NOT(ISBLANK('Список класса'!C22)),IF($A22=1,'Список класса'!C22,"УЧЕНИК НЕ ВЫПОЛНЯЛ ЗАДАНИЕ"),"")</f>
      </c>
      <c r="E22" s="30"/>
      <c r="F22" s="30"/>
      <c r="G22" s="30"/>
      <c r="H22" s="55">
        <f t="shared" si="0"/>
      </c>
      <c r="I22" s="30"/>
      <c r="J22" s="30"/>
      <c r="K22" s="30"/>
      <c r="L22" s="55">
        <f t="shared" si="1"/>
      </c>
      <c r="M22" s="28">
        <f t="shared" si="2"/>
      </c>
      <c r="N22" s="57">
        <f t="shared" si="3"/>
      </c>
    </row>
    <row r="23" spans="1:14" ht="15">
      <c r="A23" s="6">
        <f>'Список класса'!E23</f>
        <v>0</v>
      </c>
      <c r="B23" s="14">
        <v>8</v>
      </c>
      <c r="C23" s="26">
        <f>IF(NOT(ISBLANK('Список класса'!B23)),'Список класса'!B23,"")</f>
      </c>
      <c r="D23" s="27">
        <f>IF(NOT(ISBLANK('Список класса'!C23)),IF($A23=1,'Список класса'!C23,"УЧЕНИК НЕ ВЫПОЛНЯЛ ЗАДАНИЕ"),"")</f>
      </c>
      <c r="E23" s="30"/>
      <c r="F23" s="30"/>
      <c r="G23" s="30"/>
      <c r="H23" s="55">
        <f t="shared" si="0"/>
      </c>
      <c r="I23" s="30"/>
      <c r="J23" s="30"/>
      <c r="K23" s="30"/>
      <c r="L23" s="55">
        <f t="shared" si="1"/>
      </c>
      <c r="M23" s="28">
        <f t="shared" si="2"/>
      </c>
      <c r="N23" s="57">
        <f t="shared" si="3"/>
      </c>
    </row>
    <row r="24" spans="1:14" ht="15">
      <c r="A24" s="6">
        <f>'Список класса'!E24</f>
        <v>0</v>
      </c>
      <c r="B24" s="14">
        <v>9</v>
      </c>
      <c r="C24" s="26">
        <f>IF(NOT(ISBLANK('Список класса'!B24)),'Список класса'!B24,"")</f>
      </c>
      <c r="D24" s="27">
        <f>IF(NOT(ISBLANK('Список класса'!C24)),IF($A24=1,'Список класса'!C24,"УЧЕНИК НЕ ВЫПОЛНЯЛ ЗАДАНИЕ"),"")</f>
      </c>
      <c r="E24" s="30"/>
      <c r="F24" s="30"/>
      <c r="G24" s="30"/>
      <c r="H24" s="55">
        <f t="shared" si="0"/>
      </c>
      <c r="I24" s="30"/>
      <c r="J24" s="30"/>
      <c r="K24" s="30"/>
      <c r="L24" s="55">
        <f t="shared" si="1"/>
      </c>
      <c r="M24" s="28">
        <f t="shared" si="2"/>
      </c>
      <c r="N24" s="57">
        <f t="shared" si="3"/>
      </c>
    </row>
    <row r="25" spans="1:14" ht="15">
      <c r="A25" s="6">
        <f>'Список класса'!E25</f>
        <v>0</v>
      </c>
      <c r="B25" s="14">
        <v>10</v>
      </c>
      <c r="C25" s="26">
        <f>IF(NOT(ISBLANK('Список класса'!B25)),'Список класса'!B25,"")</f>
      </c>
      <c r="D25" s="27">
        <f>IF(NOT(ISBLANK('Список класса'!C25)),IF($A25=1,'Список класса'!C25,"УЧЕНИК НЕ ВЫПОЛНЯЛ ЗАДАНИЕ"),"")</f>
      </c>
      <c r="E25" s="30"/>
      <c r="F25" s="30"/>
      <c r="G25" s="30"/>
      <c r="H25" s="55">
        <f t="shared" si="0"/>
      </c>
      <c r="I25" s="30"/>
      <c r="J25" s="30"/>
      <c r="K25" s="30"/>
      <c r="L25" s="55">
        <f t="shared" si="1"/>
      </c>
      <c r="M25" s="28">
        <f t="shared" si="2"/>
      </c>
      <c r="N25" s="57">
        <f t="shared" si="3"/>
      </c>
    </row>
    <row r="26" spans="1:14" ht="15">
      <c r="A26" s="6">
        <f>'Список класса'!E26</f>
        <v>0</v>
      </c>
      <c r="B26" s="14">
        <v>11</v>
      </c>
      <c r="C26" s="26">
        <f>IF(NOT(ISBLANK('Список класса'!B26)),'Список класса'!B26,"")</f>
      </c>
      <c r="D26" s="27">
        <f>IF(NOT(ISBLANK('Список класса'!C26)),IF($A26=1,'Список класса'!C26,"УЧЕНИК НЕ ВЫПОЛНЯЛ ЗАДАНИЕ"),"")</f>
      </c>
      <c r="E26" s="30"/>
      <c r="F26" s="30"/>
      <c r="G26" s="30"/>
      <c r="H26" s="55">
        <f t="shared" si="0"/>
      </c>
      <c r="I26" s="30"/>
      <c r="J26" s="30"/>
      <c r="K26" s="30"/>
      <c r="L26" s="55">
        <f t="shared" si="1"/>
      </c>
      <c r="M26" s="28">
        <f t="shared" si="2"/>
      </c>
      <c r="N26" s="57">
        <f t="shared" si="3"/>
      </c>
    </row>
    <row r="27" spans="1:14" ht="15">
      <c r="A27" s="6">
        <f>'Список класса'!E27</f>
        <v>0</v>
      </c>
      <c r="B27" s="14">
        <v>12</v>
      </c>
      <c r="C27" s="26">
        <f>IF(NOT(ISBLANK('Список класса'!B27)),'Список класса'!B27,"")</f>
      </c>
      <c r="D27" s="27">
        <f>IF(NOT(ISBLANK('Список класса'!C27)),IF($A27=1,'Список класса'!C27,"УЧЕНИК НЕ ВЫПОЛНЯЛ ЗАДАНИЕ"),"")</f>
      </c>
      <c r="E27" s="30"/>
      <c r="F27" s="30"/>
      <c r="G27" s="30"/>
      <c r="H27" s="55">
        <f t="shared" si="0"/>
      </c>
      <c r="I27" s="30"/>
      <c r="J27" s="30"/>
      <c r="K27" s="30"/>
      <c r="L27" s="55">
        <f t="shared" si="1"/>
      </c>
      <c r="M27" s="28">
        <f t="shared" si="2"/>
      </c>
      <c r="N27" s="57">
        <f t="shared" si="3"/>
      </c>
    </row>
    <row r="28" spans="1:14" ht="15">
      <c r="A28" s="6">
        <f>'Список класса'!E28</f>
        <v>0</v>
      </c>
      <c r="B28" s="14">
        <v>13</v>
      </c>
      <c r="C28" s="26">
        <f>IF(NOT(ISBLANK('Список класса'!B28)),'Список класса'!B28,"")</f>
      </c>
      <c r="D28" s="27">
        <f>IF(NOT(ISBLANK('Список класса'!C28)),IF($A28=1,'Список класса'!C28,"УЧЕНИК НЕ ВЫПОЛНЯЛ ЗАДАНИЕ"),"")</f>
      </c>
      <c r="E28" s="30"/>
      <c r="F28" s="30"/>
      <c r="G28" s="30"/>
      <c r="H28" s="55">
        <f t="shared" si="0"/>
      </c>
      <c r="I28" s="30"/>
      <c r="J28" s="30"/>
      <c r="K28" s="30"/>
      <c r="L28" s="55">
        <f t="shared" si="1"/>
      </c>
      <c r="M28" s="28">
        <f t="shared" si="2"/>
      </c>
      <c r="N28" s="57">
        <f t="shared" si="3"/>
      </c>
    </row>
    <row r="29" spans="1:14" ht="15">
      <c r="A29" s="6">
        <f>'Список класса'!E29</f>
        <v>0</v>
      </c>
      <c r="B29" s="14">
        <v>14</v>
      </c>
      <c r="C29" s="26">
        <f>IF(NOT(ISBLANK('Список класса'!B29)),'Список класса'!B29,"")</f>
      </c>
      <c r="D29" s="27">
        <f>IF(NOT(ISBLANK('Список класса'!C29)),IF($A29=1,'Список класса'!C29,"УЧЕНИК НЕ ВЫПОЛНЯЛ ЗАДАНИЕ"),"")</f>
      </c>
      <c r="E29" s="30"/>
      <c r="F29" s="30"/>
      <c r="G29" s="30"/>
      <c r="H29" s="55">
        <f t="shared" si="0"/>
      </c>
      <c r="I29" s="30"/>
      <c r="J29" s="30"/>
      <c r="K29" s="30"/>
      <c r="L29" s="55">
        <f t="shared" si="1"/>
      </c>
      <c r="M29" s="28">
        <f t="shared" si="2"/>
      </c>
      <c r="N29" s="57">
        <f t="shared" si="3"/>
      </c>
    </row>
    <row r="30" spans="1:14" ht="15">
      <c r="A30" s="6">
        <f>'Список класса'!E30</f>
        <v>0</v>
      </c>
      <c r="B30" s="14">
        <v>15</v>
      </c>
      <c r="C30" s="26">
        <f>IF(NOT(ISBLANK('Список класса'!B30)),'Список класса'!B30,"")</f>
      </c>
      <c r="D30" s="27">
        <f>IF(NOT(ISBLANK('Список класса'!C30)),IF($A30=1,'Список класса'!C30,"УЧЕНИК НЕ ВЫПОЛНЯЛ ЗАДАНИЕ"),"")</f>
      </c>
      <c r="E30" s="30"/>
      <c r="F30" s="30"/>
      <c r="G30" s="30"/>
      <c r="H30" s="55">
        <f t="shared" si="0"/>
      </c>
      <c r="I30" s="30"/>
      <c r="J30" s="30"/>
      <c r="K30" s="30"/>
      <c r="L30" s="55">
        <f t="shared" si="1"/>
      </c>
      <c r="M30" s="28">
        <f t="shared" si="2"/>
      </c>
      <c r="N30" s="57">
        <f t="shared" si="3"/>
      </c>
    </row>
    <row r="31" spans="1:14" ht="15">
      <c r="A31" s="6">
        <f>'Список класса'!E31</f>
        <v>0</v>
      </c>
      <c r="B31" s="14">
        <v>16</v>
      </c>
      <c r="C31" s="26">
        <f>IF(NOT(ISBLANK('Список класса'!B31)),'Список класса'!B31,"")</f>
      </c>
      <c r="D31" s="27">
        <f>IF(NOT(ISBLANK('Список класса'!C31)),IF($A31=1,'Список класса'!C31,"УЧЕНИК НЕ ВЫПОЛНЯЛ ЗАДАНИЕ"),"")</f>
      </c>
      <c r="E31" s="30"/>
      <c r="F31" s="30"/>
      <c r="G31" s="30"/>
      <c r="H31" s="55">
        <f t="shared" si="0"/>
      </c>
      <c r="I31" s="30"/>
      <c r="J31" s="30"/>
      <c r="K31" s="30"/>
      <c r="L31" s="55">
        <f t="shared" si="1"/>
      </c>
      <c r="M31" s="28">
        <f t="shared" si="2"/>
      </c>
      <c r="N31" s="57">
        <f t="shared" si="3"/>
      </c>
    </row>
    <row r="32" spans="1:14" ht="15">
      <c r="A32" s="6">
        <f>'Список класса'!E32</f>
        <v>0</v>
      </c>
      <c r="B32" s="14">
        <v>17</v>
      </c>
      <c r="C32" s="26">
        <f>IF(NOT(ISBLANK('Список класса'!B32)),'Список класса'!B32,"")</f>
      </c>
      <c r="D32" s="27">
        <f>IF(NOT(ISBLANK('Список класса'!C32)),IF($A32=1,'Список класса'!C32,"УЧЕНИК НЕ ВЫПОЛНЯЛ ЗАДАНИЕ"),"")</f>
      </c>
      <c r="E32" s="30"/>
      <c r="F32" s="30"/>
      <c r="G32" s="30"/>
      <c r="H32" s="55">
        <f t="shared" si="0"/>
      </c>
      <c r="I32" s="30"/>
      <c r="J32" s="30"/>
      <c r="K32" s="30"/>
      <c r="L32" s="55">
        <f t="shared" si="1"/>
      </c>
      <c r="M32" s="28">
        <f t="shared" si="2"/>
      </c>
      <c r="N32" s="57">
        <f t="shared" si="3"/>
      </c>
    </row>
    <row r="33" spans="1:14" ht="15">
      <c r="A33" s="6">
        <f>'Список класса'!E33</f>
        <v>0</v>
      </c>
      <c r="B33" s="14">
        <v>18</v>
      </c>
      <c r="C33" s="26">
        <f>IF(NOT(ISBLANK('Список класса'!B33)),'Список класса'!B33,"")</f>
      </c>
      <c r="D33" s="27">
        <f>IF(NOT(ISBLANK('Список класса'!C33)),IF($A33=1,'Список класса'!C33,"УЧЕНИК НЕ ВЫПОЛНЯЛ ЗАДАНИЕ"),"")</f>
      </c>
      <c r="E33" s="30"/>
      <c r="F33" s="30"/>
      <c r="G33" s="30"/>
      <c r="H33" s="55">
        <f t="shared" si="0"/>
      </c>
      <c r="I33" s="30"/>
      <c r="J33" s="30"/>
      <c r="K33" s="30"/>
      <c r="L33" s="55">
        <f t="shared" si="1"/>
      </c>
      <c r="M33" s="28">
        <f t="shared" si="2"/>
      </c>
      <c r="N33" s="57">
        <f t="shared" si="3"/>
      </c>
    </row>
    <row r="34" spans="1:14" ht="15">
      <c r="A34" s="6">
        <f>'Список класса'!E34</f>
        <v>0</v>
      </c>
      <c r="B34" s="14">
        <v>19</v>
      </c>
      <c r="C34" s="26">
        <f>IF(NOT(ISBLANK('Список класса'!B34)),'Список класса'!B34,"")</f>
      </c>
      <c r="D34" s="27">
        <f>IF(NOT(ISBLANK('Список класса'!C34)),IF($A34=1,'Список класса'!C34,"УЧЕНИК НЕ ВЫПОЛНЯЛ ЗАДАНИЕ"),"")</f>
      </c>
      <c r="E34" s="30"/>
      <c r="F34" s="30"/>
      <c r="G34" s="30"/>
      <c r="H34" s="55">
        <f t="shared" si="0"/>
      </c>
      <c r="I34" s="30"/>
      <c r="J34" s="30"/>
      <c r="K34" s="30"/>
      <c r="L34" s="55">
        <f t="shared" si="1"/>
      </c>
      <c r="M34" s="28">
        <f t="shared" si="2"/>
      </c>
      <c r="N34" s="57">
        <f t="shared" si="3"/>
      </c>
    </row>
    <row r="35" spans="1:14" ht="15">
      <c r="A35" s="6">
        <f>'Список класса'!E35</f>
        <v>0</v>
      </c>
      <c r="B35" s="14">
        <v>20</v>
      </c>
      <c r="C35" s="26">
        <f>IF(NOT(ISBLANK('Список класса'!B35)),'Список класса'!B35,"")</f>
      </c>
      <c r="D35" s="27">
        <f>IF(NOT(ISBLANK('Список класса'!C35)),IF($A35=1,'Список класса'!C35,"УЧЕНИК НЕ ВЫПОЛНЯЛ ЗАДАНИЕ"),"")</f>
      </c>
      <c r="E35" s="30"/>
      <c r="F35" s="30"/>
      <c r="G35" s="30"/>
      <c r="H35" s="55">
        <f t="shared" si="0"/>
      </c>
      <c r="I35" s="30"/>
      <c r="J35" s="30"/>
      <c r="K35" s="30"/>
      <c r="L35" s="55">
        <f t="shared" si="1"/>
      </c>
      <c r="M35" s="28">
        <f t="shared" si="2"/>
      </c>
      <c r="N35" s="57">
        <f t="shared" si="3"/>
      </c>
    </row>
    <row r="36" spans="1:14" ht="15">
      <c r="A36" s="6">
        <f>'Список класса'!E36</f>
        <v>0</v>
      </c>
      <c r="B36" s="14">
        <v>21</v>
      </c>
      <c r="C36" s="26">
        <f>IF(NOT(ISBLANK('Список класса'!B36)),'Список класса'!B36,"")</f>
      </c>
      <c r="D36" s="27">
        <f>IF(NOT(ISBLANK('Список класса'!C36)),IF($A36=1,'Список класса'!C36,"УЧЕНИК НЕ ВЫПОЛНЯЛ ЗАДАНИЕ"),"")</f>
      </c>
      <c r="E36" s="30"/>
      <c r="F36" s="30"/>
      <c r="G36" s="30"/>
      <c r="H36" s="55">
        <f t="shared" si="0"/>
      </c>
      <c r="I36" s="30"/>
      <c r="J36" s="30"/>
      <c r="K36" s="30"/>
      <c r="L36" s="55">
        <f t="shared" si="1"/>
      </c>
      <c r="M36" s="28">
        <f t="shared" si="2"/>
      </c>
      <c r="N36" s="57">
        <f t="shared" si="3"/>
      </c>
    </row>
    <row r="37" spans="1:14" ht="15" customHeight="1">
      <c r="A37" s="6">
        <f>'Список класса'!E37</f>
        <v>0</v>
      </c>
      <c r="B37" s="14">
        <v>22</v>
      </c>
      <c r="C37" s="26">
        <f>IF(NOT(ISBLANK('Список класса'!B37)),'Список класса'!B37,"")</f>
      </c>
      <c r="D37" s="27">
        <f>IF(NOT(ISBLANK('Список класса'!C37)),IF($A37=1,'Список класса'!C37,"УЧЕНИК НЕ ВЫПОЛНЯЛ ЗАДАНИЕ"),"")</f>
      </c>
      <c r="E37" s="30"/>
      <c r="F37" s="30"/>
      <c r="G37" s="30"/>
      <c r="H37" s="55">
        <f t="shared" si="0"/>
      </c>
      <c r="I37" s="30"/>
      <c r="J37" s="30"/>
      <c r="K37" s="30"/>
      <c r="L37" s="55">
        <f t="shared" si="1"/>
      </c>
      <c r="M37" s="28">
        <f t="shared" si="2"/>
      </c>
      <c r="N37" s="57">
        <f t="shared" si="3"/>
      </c>
    </row>
    <row r="38" spans="1:14" ht="15" customHeight="1">
      <c r="A38" s="6">
        <f>'Список класса'!E38</f>
        <v>0</v>
      </c>
      <c r="B38" s="14">
        <v>23</v>
      </c>
      <c r="C38" s="26">
        <f>IF(NOT(ISBLANK('Список класса'!B38)),'Список класса'!B38,"")</f>
      </c>
      <c r="D38" s="27">
        <f>IF(NOT(ISBLANK('Список класса'!C38)),IF($A38=1,'Список класса'!C38,"УЧЕНИК НЕ ВЫПОЛНЯЛ ЗАДАНИЕ"),"")</f>
      </c>
      <c r="E38" s="30"/>
      <c r="F38" s="30"/>
      <c r="G38" s="30"/>
      <c r="H38" s="55">
        <f t="shared" si="0"/>
      </c>
      <c r="I38" s="30"/>
      <c r="J38" s="30"/>
      <c r="K38" s="31"/>
      <c r="L38" s="55">
        <f t="shared" si="1"/>
      </c>
      <c r="M38" s="28">
        <f t="shared" si="2"/>
      </c>
      <c r="N38" s="57">
        <f t="shared" si="3"/>
      </c>
    </row>
    <row r="39" spans="1:14" ht="15">
      <c r="A39" s="6">
        <f>'Список класса'!E39</f>
        <v>0</v>
      </c>
      <c r="B39" s="14">
        <v>24</v>
      </c>
      <c r="C39" s="26">
        <f>IF(NOT(ISBLANK('Список класса'!B39)),'Список класса'!B39,"")</f>
      </c>
      <c r="D39" s="27">
        <f>IF(NOT(ISBLANK('Список класса'!C39)),IF($A39=1,'Список класса'!C39,"УЧЕНИК НЕ ВЫПОЛНЯЛ ЗАДАНИЕ"),"")</f>
      </c>
      <c r="E39" s="30"/>
      <c r="F39" s="30"/>
      <c r="G39" s="30"/>
      <c r="H39" s="55">
        <f t="shared" si="0"/>
      </c>
      <c r="I39" s="30"/>
      <c r="J39" s="30"/>
      <c r="K39" s="30"/>
      <c r="L39" s="55">
        <f t="shared" si="1"/>
      </c>
      <c r="M39" s="28">
        <f t="shared" si="2"/>
      </c>
      <c r="N39" s="57">
        <f t="shared" si="3"/>
      </c>
    </row>
    <row r="40" spans="1:14" ht="15">
      <c r="A40" s="6">
        <f>'Список класса'!E40</f>
        <v>0</v>
      </c>
      <c r="B40" s="14">
        <v>25</v>
      </c>
      <c r="C40" s="26">
        <f>IF(NOT(ISBLANK('Список класса'!B40)),'Список класса'!B40,"")</f>
      </c>
      <c r="D40" s="27">
        <f>IF(NOT(ISBLANK('Список класса'!C40)),IF($A40=1,'Список класса'!C40,"УЧЕНИК НЕ ВЫПОЛНЯЛ ЗАДАНИЕ"),"")</f>
      </c>
      <c r="E40" s="30"/>
      <c r="F40" s="30"/>
      <c r="G40" s="30"/>
      <c r="H40" s="55">
        <f t="shared" si="0"/>
      </c>
      <c r="I40" s="30"/>
      <c r="J40" s="30"/>
      <c r="K40" s="30"/>
      <c r="L40" s="55">
        <f t="shared" si="1"/>
      </c>
      <c r="M40" s="28">
        <f t="shared" si="2"/>
      </c>
      <c r="N40" s="57">
        <f t="shared" si="3"/>
      </c>
    </row>
    <row r="41" spans="1:14" ht="15">
      <c r="A41" s="6">
        <f>'Список класса'!E41</f>
        <v>0</v>
      </c>
      <c r="B41" s="14">
        <v>26</v>
      </c>
      <c r="C41" s="26">
        <f>IF(NOT(ISBLANK('Список класса'!B41)),'Список класса'!B41,"")</f>
      </c>
      <c r="D41" s="27">
        <f>IF(NOT(ISBLANK('Список класса'!C41)),IF($A41=1,'Список класса'!C41,"УЧЕНИК НЕ ВЫПОЛНЯЛ ЗАДАНИЕ"),"")</f>
      </c>
      <c r="E41" s="30"/>
      <c r="F41" s="30"/>
      <c r="G41" s="30"/>
      <c r="H41" s="55">
        <f t="shared" si="0"/>
      </c>
      <c r="I41" s="30"/>
      <c r="J41" s="30"/>
      <c r="K41" s="30"/>
      <c r="L41" s="55">
        <f t="shared" si="1"/>
      </c>
      <c r="M41" s="28">
        <f t="shared" si="2"/>
      </c>
      <c r="N41" s="57">
        <f t="shared" si="3"/>
      </c>
    </row>
    <row r="42" spans="1:14" ht="15">
      <c r="A42" s="6">
        <f>'Список класса'!E42</f>
        <v>0</v>
      </c>
      <c r="B42" s="14">
        <v>27</v>
      </c>
      <c r="C42" s="26">
        <f>IF(NOT(ISBLANK('Список класса'!B42)),'Список класса'!B42,"")</f>
      </c>
      <c r="D42" s="27">
        <f>IF(NOT(ISBLANK('Список класса'!C42)),IF($A42=1,'Список класса'!C42,"УЧЕНИК НЕ ВЫПОЛНЯЛ ЗАДАНИЕ"),"")</f>
      </c>
      <c r="E42" s="30"/>
      <c r="F42" s="30"/>
      <c r="G42" s="30"/>
      <c r="H42" s="55">
        <f t="shared" si="0"/>
      </c>
      <c r="I42" s="30"/>
      <c r="J42" s="30"/>
      <c r="K42" s="30"/>
      <c r="L42" s="55">
        <f t="shared" si="1"/>
      </c>
      <c r="M42" s="28">
        <f t="shared" si="2"/>
      </c>
      <c r="N42" s="57">
        <f t="shared" si="3"/>
      </c>
    </row>
    <row r="43" spans="1:14" ht="15">
      <c r="A43" s="6">
        <f>'Список класса'!E43</f>
        <v>0</v>
      </c>
      <c r="B43" s="14">
        <v>28</v>
      </c>
      <c r="C43" s="26">
        <f>IF(NOT(ISBLANK('Список класса'!B43)),'Список класса'!B43,"")</f>
      </c>
      <c r="D43" s="27">
        <f>IF(NOT(ISBLANK('Список класса'!C43)),IF($A43=1,'Список класса'!C43,"УЧЕНИК НЕ ВЫПОЛНЯЛ ЗАДАНИЕ"),"")</f>
      </c>
      <c r="E43" s="30"/>
      <c r="F43" s="30"/>
      <c r="G43" s="30"/>
      <c r="H43" s="55">
        <f t="shared" si="0"/>
      </c>
      <c r="I43" s="30"/>
      <c r="J43" s="30"/>
      <c r="K43" s="30"/>
      <c r="L43" s="55">
        <f t="shared" si="1"/>
      </c>
      <c r="M43" s="28">
        <f t="shared" si="2"/>
      </c>
      <c r="N43" s="57">
        <f t="shared" si="3"/>
      </c>
    </row>
    <row r="44" spans="1:14" ht="15">
      <c r="A44" s="6">
        <f>'Список класса'!E44</f>
        <v>0</v>
      </c>
      <c r="B44" s="14">
        <v>29</v>
      </c>
      <c r="C44" s="26">
        <f>IF(NOT(ISBLANK('Список класса'!B44)),'Список класса'!B44,"")</f>
      </c>
      <c r="D44" s="27">
        <f>IF(NOT(ISBLANK('Список класса'!C44)),IF($A44=1,'Список класса'!C44,"УЧЕНИК НЕ ВЫПОЛНЯЛ ЗАДАНИЕ"),"")</f>
      </c>
      <c r="E44" s="30"/>
      <c r="F44" s="30"/>
      <c r="G44" s="30"/>
      <c r="H44" s="55">
        <f t="shared" si="0"/>
      </c>
      <c r="I44" s="30"/>
      <c r="J44" s="30"/>
      <c r="K44" s="30"/>
      <c r="L44" s="55">
        <f t="shared" si="1"/>
      </c>
      <c r="M44" s="28">
        <f t="shared" si="2"/>
      </c>
      <c r="N44" s="57">
        <f t="shared" si="3"/>
      </c>
    </row>
    <row r="45" spans="1:14" ht="15">
      <c r="A45" s="6">
        <f>'Список класса'!E45</f>
        <v>0</v>
      </c>
      <c r="B45" s="14">
        <v>30</v>
      </c>
      <c r="C45" s="26">
        <f>IF(NOT(ISBLANK('Список класса'!B45)),'Список класса'!B45,"")</f>
      </c>
      <c r="D45" s="27">
        <f>IF(NOT(ISBLANK('Список класса'!C45)),IF($A45=1,'Список класса'!C45,"УЧЕНИК НЕ ВЫПОЛНЯЛ ЗАДАНИЕ"),"")</f>
      </c>
      <c r="E45" s="30"/>
      <c r="F45" s="30"/>
      <c r="G45" s="30"/>
      <c r="H45" s="55">
        <f t="shared" si="0"/>
      </c>
      <c r="I45" s="30"/>
      <c r="J45" s="30"/>
      <c r="K45" s="30"/>
      <c r="L45" s="55">
        <f t="shared" si="1"/>
      </c>
      <c r="M45" s="28">
        <f t="shared" si="2"/>
      </c>
      <c r="N45" s="57">
        <f t="shared" si="3"/>
      </c>
    </row>
  </sheetData>
  <sheetProtection password="C64E" sheet="1" objects="1" scenarios="1"/>
  <mergeCells count="16">
    <mergeCell ref="N12:N15"/>
    <mergeCell ref="F2:N2"/>
    <mergeCell ref="F4:N4"/>
    <mergeCell ref="J8:L8"/>
    <mergeCell ref="B11:N11"/>
    <mergeCell ref="L12:L13"/>
    <mergeCell ref="M12:M13"/>
    <mergeCell ref="E14:M14"/>
    <mergeCell ref="C2:E2"/>
    <mergeCell ref="C4:E4"/>
    <mergeCell ref="H12:H13"/>
    <mergeCell ref="I12:K12"/>
    <mergeCell ref="B12:B15"/>
    <mergeCell ref="C12:C15"/>
    <mergeCell ref="D12:D15"/>
    <mergeCell ref="E12:G12"/>
  </mergeCells>
  <conditionalFormatting sqref="H16:H45 L16:M45">
    <cfRule type="expression" priority="1" dxfId="1" stopIfTrue="1">
      <formula>ISBLANK(H16)</formula>
    </cfRule>
  </conditionalFormatting>
  <conditionalFormatting sqref="E16:G45 I16:K45">
    <cfRule type="expression" priority="2" dxfId="1" stopIfTrue="1">
      <formula>AND(OR($C16&lt;&gt;"",$D16&lt;&gt;""),ISBLANK(E16),$A16=1)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6:G45 I16:K45">
      <formula1>0</formula1>
      <formula2>4</formula2>
    </dataValidation>
  </dataValidations>
  <printOptions/>
  <pageMargins left="0.3937007874015748" right="0.1968503937007874" top="0.1968503937007874" bottom="0.1968503937007874" header="0.5118110236220472" footer="0.5118110236220472"/>
  <pageSetup fitToHeight="9"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45"/>
  <sheetViews>
    <sheetView zoomScalePageLayoutView="0" workbookViewId="0" topLeftCell="B1">
      <selection activeCell="J16" sqref="J16"/>
    </sheetView>
  </sheetViews>
  <sheetFormatPr defaultColWidth="9.00390625" defaultRowHeight="12.75"/>
  <cols>
    <col min="1" max="1" width="0" style="6" hidden="1" customWidth="1"/>
    <col min="2" max="2" width="4.00390625" style="6" customWidth="1"/>
    <col min="3" max="3" width="9.125" style="6" customWidth="1"/>
    <col min="4" max="4" width="39.25390625" style="6" customWidth="1"/>
    <col min="5" max="11" width="12.75390625" style="6" customWidth="1"/>
    <col min="12" max="12" width="16.75390625" style="6" customWidth="1"/>
    <col min="13" max="16384" width="9.125" style="6" customWidth="1"/>
  </cols>
  <sheetData>
    <row r="2" spans="3:13" ht="15">
      <c r="C2" s="93" t="s">
        <v>80</v>
      </c>
      <c r="D2" s="93"/>
      <c r="E2" s="93"/>
      <c r="F2" s="109" t="str">
        <f>IF(('Список класса'!E$4)=0,"",('Список класса'!E$4))</f>
        <v>Мечетлинский  район  РБ</v>
      </c>
      <c r="G2" s="109"/>
      <c r="H2" s="109"/>
      <c r="I2" s="109"/>
      <c r="J2" s="109"/>
      <c r="K2" s="109"/>
      <c r="L2" s="109"/>
      <c r="M2" s="23"/>
    </row>
    <row r="4" spans="3:13" ht="12.75" customHeight="1">
      <c r="C4" s="95" t="s">
        <v>82</v>
      </c>
      <c r="D4" s="95"/>
      <c r="E4" s="95"/>
      <c r="F4" s="110" t="str">
        <f>IF(('Список класса'!E$6)=0,"",('Список класса'!E$6))</f>
        <v>МКОУ  ООШ  д.Абдуллино </v>
      </c>
      <c r="G4" s="110"/>
      <c r="H4" s="110"/>
      <c r="I4" s="110"/>
      <c r="J4" s="110"/>
      <c r="K4" s="110"/>
      <c r="L4" s="110"/>
      <c r="M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3" ht="12.75">
      <c r="C7" s="10"/>
      <c r="E7" s="11"/>
      <c r="F7" s="11"/>
      <c r="G7" s="11"/>
      <c r="H7" s="11"/>
      <c r="J7" s="9"/>
      <c r="K7" s="9"/>
      <c r="L7" s="9"/>
      <c r="M7" s="9"/>
    </row>
    <row r="8" spans="4:11" ht="16.5" thickBot="1">
      <c r="D8" s="18" t="s">
        <v>32</v>
      </c>
      <c r="E8" s="19">
        <f>IF((COUNTA('Список класса'!C$16:C$45))=0,"",(COUNTA('Список класса'!C$16:C$45)))</f>
        <v>3</v>
      </c>
      <c r="F8" s="20"/>
      <c r="G8" s="20"/>
      <c r="I8" s="18" t="s">
        <v>33</v>
      </c>
      <c r="J8" s="111" t="s">
        <v>114</v>
      </c>
      <c r="K8" s="111"/>
    </row>
    <row r="9" spans="4:11" ht="12.75" customHeight="1">
      <c r="D9" s="18"/>
      <c r="E9" s="21"/>
      <c r="F9" s="20"/>
      <c r="G9" s="20"/>
      <c r="I9" s="18"/>
      <c r="J9" s="11"/>
      <c r="K9" s="11"/>
    </row>
    <row r="10" spans="3:13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9" ht="15.75" customHeight="1">
      <c r="B11" s="125" t="s">
        <v>85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50"/>
      <c r="N11" s="50"/>
      <c r="O11" s="50"/>
      <c r="P11" s="50"/>
      <c r="Q11" s="50"/>
      <c r="R11" s="50"/>
      <c r="S11" s="50"/>
    </row>
    <row r="12" spans="2:12" ht="12.75" customHeight="1">
      <c r="B12" s="115" t="s">
        <v>12</v>
      </c>
      <c r="C12" s="126" t="s">
        <v>13</v>
      </c>
      <c r="D12" s="118" t="s">
        <v>14</v>
      </c>
      <c r="E12" s="116" t="s">
        <v>65</v>
      </c>
      <c r="F12" s="116"/>
      <c r="G12" s="116"/>
      <c r="H12" s="116" t="s">
        <v>66</v>
      </c>
      <c r="I12" s="116"/>
      <c r="J12" s="116"/>
      <c r="K12" s="120" t="s">
        <v>36</v>
      </c>
      <c r="L12" s="122" t="s">
        <v>84</v>
      </c>
    </row>
    <row r="13" spans="2:12" ht="12.75">
      <c r="B13" s="115"/>
      <c r="C13" s="126"/>
      <c r="D13" s="118"/>
      <c r="E13" s="41" t="s">
        <v>67</v>
      </c>
      <c r="F13" s="41" t="s">
        <v>68</v>
      </c>
      <c r="G13" s="41" t="s">
        <v>69</v>
      </c>
      <c r="H13" s="41" t="s">
        <v>70</v>
      </c>
      <c r="I13" s="41" t="s">
        <v>71</v>
      </c>
      <c r="J13" s="41" t="s">
        <v>72</v>
      </c>
      <c r="K13" s="120"/>
      <c r="L13" s="123"/>
    </row>
    <row r="14" spans="2:12" ht="12.75">
      <c r="B14" s="115"/>
      <c r="C14" s="126"/>
      <c r="D14" s="118"/>
      <c r="E14" s="121" t="s">
        <v>52</v>
      </c>
      <c r="F14" s="121"/>
      <c r="G14" s="121"/>
      <c r="H14" s="121"/>
      <c r="I14" s="121"/>
      <c r="J14" s="121"/>
      <c r="K14" s="121"/>
      <c r="L14" s="123"/>
    </row>
    <row r="15" spans="2:12" ht="12.75">
      <c r="B15" s="115"/>
      <c r="C15" s="126"/>
      <c r="D15" s="118"/>
      <c r="E15" s="47">
        <v>2</v>
      </c>
      <c r="F15" s="47">
        <v>2</v>
      </c>
      <c r="G15" s="47">
        <v>2</v>
      </c>
      <c r="H15" s="47">
        <v>2</v>
      </c>
      <c r="I15" s="47">
        <v>2</v>
      </c>
      <c r="J15" s="47">
        <v>2</v>
      </c>
      <c r="K15" s="47">
        <v>12</v>
      </c>
      <c r="L15" s="124"/>
    </row>
    <row r="16" spans="1:12" ht="15">
      <c r="A16" s="6">
        <f>'Список класса'!F16</f>
        <v>1</v>
      </c>
      <c r="B16" s="46">
        <v>1</v>
      </c>
      <c r="C16" s="45">
        <f>IF(NOT(ISBLANK('Список класса'!B16)),'Список класса'!B16,"")</f>
      </c>
      <c r="D16" s="43" t="str">
        <f>IF(NOT(ISBLANK('Список класса'!C16)),IF($A16=1,'Список класса'!C16,"УЧЕНИК НЕ ВЫПОЛНЯЛ ЗАДАНИЕ"),"")</f>
        <v>Мустафина  Элина  </v>
      </c>
      <c r="E16" s="59">
        <v>2</v>
      </c>
      <c r="F16" s="59">
        <v>2</v>
      </c>
      <c r="G16" s="59">
        <v>2</v>
      </c>
      <c r="H16" s="59">
        <v>2</v>
      </c>
      <c r="I16" s="59">
        <v>0</v>
      </c>
      <c r="J16" s="59">
        <v>2</v>
      </c>
      <c r="K16" s="44">
        <f>IF(AND(OR($C16&lt;&gt;"",$D16&lt;&gt;""),$A16=1),SUM(E16:J16),"")</f>
        <v>10</v>
      </c>
      <c r="L16" s="42" t="str">
        <f>IF(A16=0,"",(IF(OR(K16=12,K16=11),"Продвинутый",IF(OR(K16=10,K16=9,K16=8),"Высокий",IF(OR(K16=7,K16=6,K16=5),"Средний",IF(OR(K16=4,K16=3,K16=2),"Низкий",IF(OR(K16=1,K16=0),"Группа риска","")))))))</f>
        <v>Высокий</v>
      </c>
    </row>
    <row r="17" spans="1:12" ht="15">
      <c r="A17" s="6">
        <f>'Список класса'!F17</f>
        <v>1</v>
      </c>
      <c r="B17" s="46">
        <v>2</v>
      </c>
      <c r="C17" s="45">
        <f>IF(NOT(ISBLANK('Список класса'!B17)),'Список класса'!B17,"")</f>
      </c>
      <c r="D17" s="43" t="str">
        <f>IF(NOT(ISBLANK('Список класса'!C17)),IF($A17=1,'Список класса'!C17,"УЧЕНИК НЕ ВЫПОЛНЯЛ ЗАДАНИЕ"),"")</f>
        <v>Салимова Эльвина </v>
      </c>
      <c r="E17" s="59">
        <v>2</v>
      </c>
      <c r="F17" s="59">
        <v>2</v>
      </c>
      <c r="G17" s="59">
        <v>2</v>
      </c>
      <c r="H17" s="59">
        <v>2</v>
      </c>
      <c r="I17" s="59">
        <v>0</v>
      </c>
      <c r="J17" s="59">
        <v>2</v>
      </c>
      <c r="K17" s="44">
        <f aca="true" t="shared" si="0" ref="K17:K45">IF(AND(OR($C17&lt;&gt;"",$D17&lt;&gt;""),$A17=1),SUM(E17:J17),"")</f>
        <v>10</v>
      </c>
      <c r="L17" s="42" t="str">
        <f aca="true" t="shared" si="1" ref="L17:L45">IF(A17=0,"",(IF(OR(K17=12,K17=11),"Продвинутый",IF(OR(K17=10,K17=9,K17=8),"Высокий",IF(OR(K17=7,K17=6,K17=5),"Средний",IF(OR(K17=4,K17=3,K17=2),"Низкий",IF(OR(K17=1,K17=0),"Группа риска","")))))))</f>
        <v>Высокий</v>
      </c>
    </row>
    <row r="18" spans="1:12" ht="15">
      <c r="A18" s="6">
        <f>'Список класса'!F18</f>
        <v>1</v>
      </c>
      <c r="B18" s="46">
        <v>3</v>
      </c>
      <c r="C18" s="45">
        <f>IF(NOT(ISBLANK('Список класса'!B18)),'Список класса'!B18,"")</f>
      </c>
      <c r="D18" s="43" t="str">
        <f>IF(NOT(ISBLANK('Список класса'!C18)),IF($A18=1,'Список класса'!C18,"УЧЕНИК НЕ ВЫПОЛНЯЛ ЗАДАНИЕ"),"")</f>
        <v>Сираев Денис </v>
      </c>
      <c r="E18" s="59">
        <v>2</v>
      </c>
      <c r="F18" s="59">
        <v>2</v>
      </c>
      <c r="G18" s="59">
        <v>2</v>
      </c>
      <c r="H18" s="59">
        <v>2</v>
      </c>
      <c r="I18" s="59">
        <v>2</v>
      </c>
      <c r="J18" s="59">
        <v>2</v>
      </c>
      <c r="K18" s="44">
        <f t="shared" si="0"/>
        <v>12</v>
      </c>
      <c r="L18" s="42" t="str">
        <f t="shared" si="1"/>
        <v>Продвинутый</v>
      </c>
    </row>
    <row r="19" spans="1:12" ht="15">
      <c r="A19" s="6">
        <f>'Список класса'!F19</f>
        <v>0</v>
      </c>
      <c r="B19" s="46">
        <v>4</v>
      </c>
      <c r="C19" s="45">
        <f>IF(NOT(ISBLANK('Список класса'!B19)),'Список класса'!B19,"")</f>
      </c>
      <c r="D19" s="43">
        <f>IF(NOT(ISBLANK('Список класса'!C19)),IF($A19=1,'Список класса'!C19,"УЧЕНИК НЕ ВЫПОЛНЯЛ ЗАДАНИЕ"),"")</f>
      </c>
      <c r="E19" s="59"/>
      <c r="F19" s="59"/>
      <c r="G19" s="59"/>
      <c r="H19" s="59"/>
      <c r="I19" s="59"/>
      <c r="J19" s="59"/>
      <c r="K19" s="44">
        <f t="shared" si="0"/>
      </c>
      <c r="L19" s="42">
        <f t="shared" si="1"/>
      </c>
    </row>
    <row r="20" spans="1:12" ht="15">
      <c r="A20" s="6">
        <f>'Список класса'!F20</f>
        <v>0</v>
      </c>
      <c r="B20" s="46">
        <v>5</v>
      </c>
      <c r="C20" s="45">
        <f>IF(NOT(ISBLANK('Список класса'!B20)),'Список класса'!B20,"")</f>
      </c>
      <c r="D20" s="43">
        <f>IF(NOT(ISBLANK('Список класса'!C20)),IF($A20=1,'Список класса'!C20,"УЧЕНИК НЕ ВЫПОЛНЯЛ ЗАДАНИЕ"),"")</f>
      </c>
      <c r="E20" s="59"/>
      <c r="F20" s="59"/>
      <c r="G20" s="59"/>
      <c r="H20" s="59"/>
      <c r="I20" s="59"/>
      <c r="J20" s="59"/>
      <c r="K20" s="44">
        <f t="shared" si="0"/>
      </c>
      <c r="L20" s="42">
        <f t="shared" si="1"/>
      </c>
    </row>
    <row r="21" spans="1:12" ht="15">
      <c r="A21" s="6">
        <f>'Список класса'!F21</f>
        <v>0</v>
      </c>
      <c r="B21" s="46">
        <v>6</v>
      </c>
      <c r="C21" s="45">
        <f>IF(NOT(ISBLANK('Список класса'!B21)),'Список класса'!B21,"")</f>
      </c>
      <c r="D21" s="43">
        <f>IF(NOT(ISBLANK('Список класса'!C21)),IF($A21=1,'Список класса'!C21,"УЧЕНИК НЕ ВЫПОЛНЯЛ ЗАДАНИЕ"),"")</f>
      </c>
      <c r="E21" s="59"/>
      <c r="F21" s="59"/>
      <c r="G21" s="59"/>
      <c r="H21" s="59"/>
      <c r="I21" s="59"/>
      <c r="J21" s="59"/>
      <c r="K21" s="44">
        <f t="shared" si="0"/>
      </c>
      <c r="L21" s="42">
        <f t="shared" si="1"/>
      </c>
    </row>
    <row r="22" spans="1:12" ht="15">
      <c r="A22" s="6">
        <f>'Список класса'!F22</f>
        <v>0</v>
      </c>
      <c r="B22" s="46">
        <v>7</v>
      </c>
      <c r="C22" s="45">
        <f>IF(NOT(ISBLANK('Список класса'!B22)),'Список класса'!B22,"")</f>
      </c>
      <c r="D22" s="43">
        <f>IF(NOT(ISBLANK('Список класса'!C22)),IF($A22=1,'Список класса'!C22,"УЧЕНИК НЕ ВЫПОЛНЯЛ ЗАДАНИЕ"),"")</f>
      </c>
      <c r="E22" s="59"/>
      <c r="F22" s="59"/>
      <c r="G22" s="59"/>
      <c r="H22" s="59"/>
      <c r="I22" s="59"/>
      <c r="J22" s="59"/>
      <c r="K22" s="44">
        <f t="shared" si="0"/>
      </c>
      <c r="L22" s="42">
        <f t="shared" si="1"/>
      </c>
    </row>
    <row r="23" spans="1:12" ht="15">
      <c r="A23" s="6">
        <f>'Список класса'!F23</f>
        <v>0</v>
      </c>
      <c r="B23" s="46">
        <v>8</v>
      </c>
      <c r="C23" s="45">
        <f>IF(NOT(ISBLANK('Список класса'!B23)),'Список класса'!B23,"")</f>
      </c>
      <c r="D23" s="43">
        <f>IF(NOT(ISBLANK('Список класса'!C23)),IF($A23=1,'Список класса'!C23,"УЧЕНИК НЕ ВЫПОЛНЯЛ ЗАДАНИЕ"),"")</f>
      </c>
      <c r="E23" s="59"/>
      <c r="F23" s="59"/>
      <c r="G23" s="59"/>
      <c r="H23" s="59"/>
      <c r="I23" s="59"/>
      <c r="J23" s="59"/>
      <c r="K23" s="44">
        <f t="shared" si="0"/>
      </c>
      <c r="L23" s="42">
        <f t="shared" si="1"/>
      </c>
    </row>
    <row r="24" spans="1:12" ht="15">
      <c r="A24" s="6">
        <f>'Список класса'!F24</f>
        <v>0</v>
      </c>
      <c r="B24" s="46">
        <v>9</v>
      </c>
      <c r="C24" s="45">
        <f>IF(NOT(ISBLANK('Список класса'!B24)),'Список класса'!B24,"")</f>
      </c>
      <c r="D24" s="43">
        <f>IF(NOT(ISBLANK('Список класса'!C24)),IF($A24=1,'Список класса'!C24,"УЧЕНИК НЕ ВЫПОЛНЯЛ ЗАДАНИЕ"),"")</f>
      </c>
      <c r="E24" s="59"/>
      <c r="F24" s="59"/>
      <c r="G24" s="59"/>
      <c r="H24" s="59"/>
      <c r="I24" s="59"/>
      <c r="J24" s="59"/>
      <c r="K24" s="44">
        <f t="shared" si="0"/>
      </c>
      <c r="L24" s="42">
        <f t="shared" si="1"/>
      </c>
    </row>
    <row r="25" spans="1:12" ht="15">
      <c r="A25" s="6">
        <f>'Список класса'!F25</f>
        <v>0</v>
      </c>
      <c r="B25" s="46">
        <v>10</v>
      </c>
      <c r="C25" s="45">
        <f>IF(NOT(ISBLANK('Список класса'!B25)),'Список класса'!B25,"")</f>
      </c>
      <c r="D25" s="43">
        <f>IF(NOT(ISBLANK('Список класса'!C25)),IF($A25=1,'Список класса'!C25,"УЧЕНИК НЕ ВЫПОЛНЯЛ ЗАДАНИЕ"),"")</f>
      </c>
      <c r="E25" s="59"/>
      <c r="F25" s="59"/>
      <c r="G25" s="59"/>
      <c r="H25" s="59"/>
      <c r="I25" s="59"/>
      <c r="J25" s="59"/>
      <c r="K25" s="44">
        <f t="shared" si="0"/>
      </c>
      <c r="L25" s="42">
        <f t="shared" si="1"/>
      </c>
    </row>
    <row r="26" spans="1:12" ht="15">
      <c r="A26" s="6">
        <f>'Список класса'!F26</f>
        <v>0</v>
      </c>
      <c r="B26" s="46">
        <v>11</v>
      </c>
      <c r="C26" s="45">
        <f>IF(NOT(ISBLANK('Список класса'!B26)),'Список класса'!B26,"")</f>
      </c>
      <c r="D26" s="43">
        <f>IF(NOT(ISBLANK('Список класса'!C26)),IF($A26=1,'Список класса'!C26,"УЧЕНИК НЕ ВЫПОЛНЯЛ ЗАДАНИЕ"),"")</f>
      </c>
      <c r="E26" s="59"/>
      <c r="F26" s="59"/>
      <c r="G26" s="59"/>
      <c r="H26" s="59"/>
      <c r="I26" s="59"/>
      <c r="J26" s="59"/>
      <c r="K26" s="44">
        <f t="shared" si="0"/>
      </c>
      <c r="L26" s="42">
        <f t="shared" si="1"/>
      </c>
    </row>
    <row r="27" spans="1:12" ht="15">
      <c r="A27" s="6">
        <f>'Список класса'!F27</f>
        <v>0</v>
      </c>
      <c r="B27" s="46">
        <v>12</v>
      </c>
      <c r="C27" s="45">
        <f>IF(NOT(ISBLANK('Список класса'!B27)),'Список класса'!B27,"")</f>
      </c>
      <c r="D27" s="43">
        <f>IF(NOT(ISBLANK('Список класса'!C27)),IF($A27=1,'Список класса'!C27,"УЧЕНИК НЕ ВЫПОЛНЯЛ ЗАДАНИЕ"),"")</f>
      </c>
      <c r="E27" s="59"/>
      <c r="F27" s="59"/>
      <c r="G27" s="59"/>
      <c r="H27" s="59"/>
      <c r="I27" s="59"/>
      <c r="J27" s="59"/>
      <c r="K27" s="44">
        <f t="shared" si="0"/>
      </c>
      <c r="L27" s="42">
        <f t="shared" si="1"/>
      </c>
    </row>
    <row r="28" spans="1:12" ht="15">
      <c r="A28" s="6">
        <f>'Список класса'!F28</f>
        <v>0</v>
      </c>
      <c r="B28" s="46">
        <v>13</v>
      </c>
      <c r="C28" s="45">
        <f>IF(NOT(ISBLANK('Список класса'!B28)),'Список класса'!B28,"")</f>
      </c>
      <c r="D28" s="43">
        <f>IF(NOT(ISBLANK('Список класса'!C28)),IF($A28=1,'Список класса'!C28,"УЧЕНИК НЕ ВЫПОЛНЯЛ ЗАДАНИЕ"),"")</f>
      </c>
      <c r="E28" s="59"/>
      <c r="F28" s="59"/>
      <c r="G28" s="59"/>
      <c r="H28" s="59"/>
      <c r="I28" s="59"/>
      <c r="J28" s="59"/>
      <c r="K28" s="44">
        <f t="shared" si="0"/>
      </c>
      <c r="L28" s="42">
        <f t="shared" si="1"/>
      </c>
    </row>
    <row r="29" spans="1:12" ht="15">
      <c r="A29" s="6">
        <f>'Список класса'!F29</f>
        <v>0</v>
      </c>
      <c r="B29" s="46">
        <v>14</v>
      </c>
      <c r="C29" s="45">
        <f>IF(NOT(ISBLANK('Список класса'!B29)),'Список класса'!B29,"")</f>
      </c>
      <c r="D29" s="43">
        <f>IF(NOT(ISBLANK('Список класса'!C29)),IF($A29=1,'Список класса'!C29,"УЧЕНИК НЕ ВЫПОЛНЯЛ ЗАДАНИЕ"),"")</f>
      </c>
      <c r="E29" s="59"/>
      <c r="F29" s="59"/>
      <c r="G29" s="59"/>
      <c r="H29" s="59"/>
      <c r="I29" s="59"/>
      <c r="J29" s="59"/>
      <c r="K29" s="44">
        <f t="shared" si="0"/>
      </c>
      <c r="L29" s="42">
        <f t="shared" si="1"/>
      </c>
    </row>
    <row r="30" spans="1:12" ht="15">
      <c r="A30" s="6">
        <f>'Список класса'!F30</f>
        <v>0</v>
      </c>
      <c r="B30" s="46">
        <v>15</v>
      </c>
      <c r="C30" s="45">
        <f>IF(NOT(ISBLANK('Список класса'!B30)),'Список класса'!B30,"")</f>
      </c>
      <c r="D30" s="43">
        <f>IF(NOT(ISBLANK('Список класса'!C30)),IF($A30=1,'Список класса'!C30,"УЧЕНИК НЕ ВЫПОЛНЯЛ ЗАДАНИЕ"),"")</f>
      </c>
      <c r="E30" s="59"/>
      <c r="F30" s="59"/>
      <c r="G30" s="59"/>
      <c r="H30" s="59"/>
      <c r="I30" s="59"/>
      <c r="J30" s="59"/>
      <c r="K30" s="44">
        <f t="shared" si="0"/>
      </c>
      <c r="L30" s="42">
        <f t="shared" si="1"/>
      </c>
    </row>
    <row r="31" spans="1:12" ht="15">
      <c r="A31" s="6">
        <f>'Список класса'!F31</f>
        <v>0</v>
      </c>
      <c r="B31" s="46">
        <v>16</v>
      </c>
      <c r="C31" s="45">
        <f>IF(NOT(ISBLANK('Список класса'!B31)),'Список класса'!B31,"")</f>
      </c>
      <c r="D31" s="43">
        <f>IF(NOT(ISBLANK('Список класса'!C31)),IF($A31=1,'Список класса'!C31,"УЧЕНИК НЕ ВЫПОЛНЯЛ ЗАДАНИЕ"),"")</f>
      </c>
      <c r="E31" s="59"/>
      <c r="F31" s="59"/>
      <c r="G31" s="59"/>
      <c r="H31" s="59"/>
      <c r="I31" s="59"/>
      <c r="J31" s="59"/>
      <c r="K31" s="44">
        <f t="shared" si="0"/>
      </c>
      <c r="L31" s="42">
        <f t="shared" si="1"/>
      </c>
    </row>
    <row r="32" spans="1:12" ht="15">
      <c r="A32" s="6">
        <f>'Список класса'!F32</f>
        <v>0</v>
      </c>
      <c r="B32" s="46">
        <v>17</v>
      </c>
      <c r="C32" s="45">
        <f>IF(NOT(ISBLANK('Список класса'!B32)),'Список класса'!B32,"")</f>
      </c>
      <c r="D32" s="43">
        <f>IF(NOT(ISBLANK('Список класса'!C32)),IF($A32=1,'Список класса'!C32,"УЧЕНИК НЕ ВЫПОЛНЯЛ ЗАДАНИЕ"),"")</f>
      </c>
      <c r="E32" s="59"/>
      <c r="F32" s="59"/>
      <c r="G32" s="59"/>
      <c r="H32" s="59"/>
      <c r="I32" s="59"/>
      <c r="J32" s="59"/>
      <c r="K32" s="44">
        <f t="shared" si="0"/>
      </c>
      <c r="L32" s="42">
        <f t="shared" si="1"/>
      </c>
    </row>
    <row r="33" spans="1:12" ht="15">
      <c r="A33" s="6">
        <f>'Список класса'!F33</f>
        <v>0</v>
      </c>
      <c r="B33" s="46">
        <v>18</v>
      </c>
      <c r="C33" s="45">
        <f>IF(NOT(ISBLANK('Список класса'!B33)),'Список класса'!B33,"")</f>
      </c>
      <c r="D33" s="43">
        <f>IF(NOT(ISBLANK('Список класса'!C33)),IF($A33=1,'Список класса'!C33,"УЧЕНИК НЕ ВЫПОЛНЯЛ ЗАДАНИЕ"),"")</f>
      </c>
      <c r="E33" s="59"/>
      <c r="F33" s="59"/>
      <c r="G33" s="59"/>
      <c r="H33" s="59"/>
      <c r="I33" s="59"/>
      <c r="J33" s="59"/>
      <c r="K33" s="44">
        <f t="shared" si="0"/>
      </c>
      <c r="L33" s="42">
        <f t="shared" si="1"/>
      </c>
    </row>
    <row r="34" spans="1:12" ht="15">
      <c r="A34" s="6">
        <f>'Список класса'!F34</f>
        <v>0</v>
      </c>
      <c r="B34" s="46">
        <v>19</v>
      </c>
      <c r="C34" s="45">
        <f>IF(NOT(ISBLANK('Список класса'!B34)),'Список класса'!B34,"")</f>
      </c>
      <c r="D34" s="43">
        <f>IF(NOT(ISBLANK('Список класса'!C34)),IF($A34=1,'Список класса'!C34,"УЧЕНИК НЕ ВЫПОЛНЯЛ ЗАДАНИЕ"),"")</f>
      </c>
      <c r="E34" s="59"/>
      <c r="F34" s="59"/>
      <c r="G34" s="59"/>
      <c r="H34" s="59"/>
      <c r="I34" s="59"/>
      <c r="J34" s="59"/>
      <c r="K34" s="44">
        <f t="shared" si="0"/>
      </c>
      <c r="L34" s="42">
        <f t="shared" si="1"/>
      </c>
    </row>
    <row r="35" spans="1:12" ht="15">
      <c r="A35" s="6">
        <f>'Список класса'!F35</f>
        <v>0</v>
      </c>
      <c r="B35" s="46">
        <v>20</v>
      </c>
      <c r="C35" s="45">
        <f>IF(NOT(ISBLANK('Список класса'!B35)),'Список класса'!B35,"")</f>
      </c>
      <c r="D35" s="43">
        <f>IF(NOT(ISBLANK('Список класса'!C35)),IF($A35=1,'Список класса'!C35,"УЧЕНИК НЕ ВЫПОЛНЯЛ ЗАДАНИЕ"),"")</f>
      </c>
      <c r="E35" s="59"/>
      <c r="F35" s="59"/>
      <c r="G35" s="59"/>
      <c r="H35" s="59"/>
      <c r="I35" s="59"/>
      <c r="J35" s="59"/>
      <c r="K35" s="44">
        <f t="shared" si="0"/>
      </c>
      <c r="L35" s="42">
        <f t="shared" si="1"/>
      </c>
    </row>
    <row r="36" spans="1:12" ht="15">
      <c r="A36" s="6">
        <f>'Список класса'!F36</f>
        <v>0</v>
      </c>
      <c r="B36" s="46">
        <v>21</v>
      </c>
      <c r="C36" s="45">
        <f>IF(NOT(ISBLANK('Список класса'!B36)),'Список класса'!B36,"")</f>
      </c>
      <c r="D36" s="43">
        <f>IF(NOT(ISBLANK('Список класса'!C36)),IF($A36=1,'Список класса'!C36,"УЧЕНИК НЕ ВЫПОЛНЯЛ ЗАДАНИЕ"),"")</f>
      </c>
      <c r="E36" s="59"/>
      <c r="F36" s="59"/>
      <c r="G36" s="59"/>
      <c r="H36" s="59"/>
      <c r="I36" s="59"/>
      <c r="J36" s="59"/>
      <c r="K36" s="44">
        <f t="shared" si="0"/>
      </c>
      <c r="L36" s="42">
        <f t="shared" si="1"/>
      </c>
    </row>
    <row r="37" spans="1:12" ht="15">
      <c r="A37" s="6">
        <f>'Список класса'!F37</f>
        <v>0</v>
      </c>
      <c r="B37" s="46">
        <v>22</v>
      </c>
      <c r="C37" s="45">
        <f>IF(NOT(ISBLANK('Список класса'!B37)),'Список класса'!B37,"")</f>
      </c>
      <c r="D37" s="43">
        <f>IF(NOT(ISBLANK('Список класса'!C37)),IF($A37=1,'Список класса'!C37,"УЧЕНИК НЕ ВЫПОЛНЯЛ ЗАДАНИЕ"),"")</f>
      </c>
      <c r="E37" s="59"/>
      <c r="F37" s="59"/>
      <c r="G37" s="59"/>
      <c r="H37" s="59"/>
      <c r="I37" s="59"/>
      <c r="J37" s="59"/>
      <c r="K37" s="44">
        <f t="shared" si="0"/>
      </c>
      <c r="L37" s="42">
        <f t="shared" si="1"/>
      </c>
    </row>
    <row r="38" spans="1:12" ht="15">
      <c r="A38" s="6">
        <f>'Список класса'!F38</f>
        <v>0</v>
      </c>
      <c r="B38" s="46">
        <v>23</v>
      </c>
      <c r="C38" s="45">
        <f>IF(NOT(ISBLANK('Список класса'!B38)),'Список класса'!B38,"")</f>
      </c>
      <c r="D38" s="43">
        <f>IF(NOT(ISBLANK('Список класса'!C38)),IF($A38=1,'Список класса'!C38,"УЧЕНИК НЕ ВЫПОЛНЯЛ ЗАДАНИЕ"),"")</f>
      </c>
      <c r="E38" s="59"/>
      <c r="F38" s="59"/>
      <c r="G38" s="59"/>
      <c r="H38" s="59"/>
      <c r="I38" s="59"/>
      <c r="J38" s="59"/>
      <c r="K38" s="44">
        <f t="shared" si="0"/>
      </c>
      <c r="L38" s="42">
        <f t="shared" si="1"/>
      </c>
    </row>
    <row r="39" spans="1:12" ht="15">
      <c r="A39" s="6">
        <f>'Список класса'!F39</f>
        <v>0</v>
      </c>
      <c r="B39" s="46">
        <v>24</v>
      </c>
      <c r="C39" s="45">
        <f>IF(NOT(ISBLANK('Список класса'!B39)),'Список класса'!B39,"")</f>
      </c>
      <c r="D39" s="43">
        <f>IF(NOT(ISBLANK('Список класса'!C39)),IF($A39=1,'Список класса'!C39,"УЧЕНИК НЕ ВЫПОЛНЯЛ ЗАДАНИЕ"),"")</f>
      </c>
      <c r="E39" s="59"/>
      <c r="F39" s="59"/>
      <c r="G39" s="59"/>
      <c r="H39" s="59"/>
      <c r="I39" s="59"/>
      <c r="J39" s="59"/>
      <c r="K39" s="44">
        <f t="shared" si="0"/>
      </c>
      <c r="L39" s="42">
        <f t="shared" si="1"/>
      </c>
    </row>
    <row r="40" spans="1:12" ht="15">
      <c r="A40" s="6">
        <f>'Список класса'!F40</f>
        <v>0</v>
      </c>
      <c r="B40" s="46">
        <v>25</v>
      </c>
      <c r="C40" s="45">
        <f>IF(NOT(ISBLANK('Список класса'!B40)),'Список класса'!B40,"")</f>
      </c>
      <c r="D40" s="43">
        <f>IF(NOT(ISBLANK('Список класса'!C40)),IF($A40=1,'Список класса'!C40,"УЧЕНИК НЕ ВЫПОЛНЯЛ ЗАДАНИЕ"),"")</f>
      </c>
      <c r="E40" s="59"/>
      <c r="F40" s="59"/>
      <c r="G40" s="59"/>
      <c r="H40" s="59"/>
      <c r="I40" s="59"/>
      <c r="J40" s="59"/>
      <c r="K40" s="44">
        <f t="shared" si="0"/>
      </c>
      <c r="L40" s="42">
        <f t="shared" si="1"/>
      </c>
    </row>
    <row r="41" spans="1:12" ht="15">
      <c r="A41" s="6">
        <f>'Список класса'!F41</f>
        <v>0</v>
      </c>
      <c r="B41" s="46">
        <v>26</v>
      </c>
      <c r="C41" s="45">
        <f>IF(NOT(ISBLANK('Список класса'!B41)),'Список класса'!B41,"")</f>
      </c>
      <c r="D41" s="43">
        <f>IF(NOT(ISBLANK('Список класса'!C41)),IF($A41=1,'Список класса'!C41,"УЧЕНИК НЕ ВЫПОЛНЯЛ ЗАДАНИЕ"),"")</f>
      </c>
      <c r="E41" s="59"/>
      <c r="F41" s="59"/>
      <c r="G41" s="59"/>
      <c r="H41" s="59"/>
      <c r="I41" s="59"/>
      <c r="J41" s="59"/>
      <c r="K41" s="44">
        <f t="shared" si="0"/>
      </c>
      <c r="L41" s="42">
        <f t="shared" si="1"/>
      </c>
    </row>
    <row r="42" spans="1:12" ht="15">
      <c r="A42" s="6">
        <f>'Список класса'!F42</f>
        <v>0</v>
      </c>
      <c r="B42" s="46">
        <v>27</v>
      </c>
      <c r="C42" s="45">
        <f>IF(NOT(ISBLANK('Список класса'!B42)),'Список класса'!B42,"")</f>
      </c>
      <c r="D42" s="43">
        <f>IF(NOT(ISBLANK('Список класса'!C42)),IF($A42=1,'Список класса'!C42,"УЧЕНИК НЕ ВЫПОЛНЯЛ ЗАДАНИЕ"),"")</f>
      </c>
      <c r="E42" s="59"/>
      <c r="F42" s="59"/>
      <c r="G42" s="59"/>
      <c r="H42" s="59"/>
      <c r="I42" s="59"/>
      <c r="J42" s="59"/>
      <c r="K42" s="44">
        <f t="shared" si="0"/>
      </c>
      <c r="L42" s="42">
        <f t="shared" si="1"/>
      </c>
    </row>
    <row r="43" spans="1:12" ht="15">
      <c r="A43" s="6">
        <f>'Список класса'!F43</f>
        <v>0</v>
      </c>
      <c r="B43" s="46">
        <v>28</v>
      </c>
      <c r="C43" s="45">
        <f>IF(NOT(ISBLANK('Список класса'!B43)),'Список класса'!B43,"")</f>
      </c>
      <c r="D43" s="43">
        <f>IF(NOT(ISBLANK('Список класса'!C43)),IF($A43=1,'Список класса'!C43,"УЧЕНИК НЕ ВЫПОЛНЯЛ ЗАДАНИЕ"),"")</f>
      </c>
      <c r="E43" s="59"/>
      <c r="F43" s="59"/>
      <c r="G43" s="59"/>
      <c r="H43" s="59"/>
      <c r="I43" s="59"/>
      <c r="J43" s="59"/>
      <c r="K43" s="44">
        <f t="shared" si="0"/>
      </c>
      <c r="L43" s="42">
        <f t="shared" si="1"/>
      </c>
    </row>
    <row r="44" spans="1:12" ht="15">
      <c r="A44" s="6">
        <f>'Список класса'!F44</f>
        <v>0</v>
      </c>
      <c r="B44" s="46">
        <v>29</v>
      </c>
      <c r="C44" s="45">
        <f>IF(NOT(ISBLANK('Список класса'!B44)),'Список класса'!B44,"")</f>
      </c>
      <c r="D44" s="43">
        <f>IF(NOT(ISBLANK('Список класса'!C44)),IF($A44=1,'Список класса'!C44,"УЧЕНИК НЕ ВЫПОЛНЯЛ ЗАДАНИЕ"),"")</f>
      </c>
      <c r="E44" s="59"/>
      <c r="F44" s="59"/>
      <c r="G44" s="59"/>
      <c r="H44" s="59"/>
      <c r="I44" s="59"/>
      <c r="J44" s="59"/>
      <c r="K44" s="44">
        <f t="shared" si="0"/>
      </c>
      <c r="L44" s="42">
        <f t="shared" si="1"/>
      </c>
    </row>
    <row r="45" spans="1:12" ht="15">
      <c r="A45" s="6">
        <f>'Список класса'!F45</f>
        <v>0</v>
      </c>
      <c r="B45" s="46">
        <v>30</v>
      </c>
      <c r="C45" s="45">
        <f>IF(NOT(ISBLANK('Список класса'!B45)),'Список класса'!B45,"")</f>
      </c>
      <c r="D45" s="43">
        <f>IF(NOT(ISBLANK('Список класса'!C45)),IF($A45=1,'Список класса'!C45,"УЧЕНИК НЕ ВЫПОЛНЯЛ ЗАДАНИЕ"),"")</f>
      </c>
      <c r="E45" s="59"/>
      <c r="F45" s="59"/>
      <c r="G45" s="59"/>
      <c r="H45" s="59"/>
      <c r="I45" s="59"/>
      <c r="J45" s="59"/>
      <c r="K45" s="44">
        <f t="shared" si="0"/>
      </c>
      <c r="L45" s="42">
        <f t="shared" si="1"/>
      </c>
    </row>
  </sheetData>
  <sheetProtection password="C64E" sheet="1" objects="1" scenarios="1"/>
  <mergeCells count="14">
    <mergeCell ref="E12:G12"/>
    <mergeCell ref="H12:J12"/>
    <mergeCell ref="K12:K13"/>
    <mergeCell ref="E14:K14"/>
    <mergeCell ref="C2:E2"/>
    <mergeCell ref="C4:E4"/>
    <mergeCell ref="F2:L2"/>
    <mergeCell ref="F4:L4"/>
    <mergeCell ref="J8:K8"/>
    <mergeCell ref="L12:L15"/>
    <mergeCell ref="B11:L11"/>
    <mergeCell ref="B12:B15"/>
    <mergeCell ref="C12:C15"/>
    <mergeCell ref="D12:D15"/>
  </mergeCells>
  <conditionalFormatting sqref="K16:K45">
    <cfRule type="expression" priority="1" dxfId="1" stopIfTrue="1">
      <formula>ISBLANK(K16)</formula>
    </cfRule>
  </conditionalFormatting>
  <conditionalFormatting sqref="E16:J45">
    <cfRule type="expression" priority="2" dxfId="1" stopIfTrue="1">
      <formula>AND(OR($C16&lt;&gt;"",$D16&lt;&gt;""),ISBLANK(E16),$A16=1)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6:J45">
      <formula1>0</formula1>
      <formula2>2</formula2>
    </dataValidation>
  </dataValidations>
  <printOptions/>
  <pageMargins left="0.5905511811023623" right="0.1968503937007874" top="0.1968503937007874" bottom="0.1968503937007874" header="0.5118110236220472" footer="0.5118110236220472"/>
  <pageSetup fitToHeight="6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46"/>
  <sheetViews>
    <sheetView zoomScalePageLayoutView="0" workbookViewId="0" topLeftCell="B1">
      <selection activeCell="J25" sqref="J25"/>
    </sheetView>
  </sheetViews>
  <sheetFormatPr defaultColWidth="9.00390625" defaultRowHeight="12.75"/>
  <cols>
    <col min="1" max="1" width="0" style="6" hidden="1" customWidth="1"/>
    <col min="2" max="2" width="3.75390625" style="6" customWidth="1"/>
    <col min="3" max="3" width="5.375" style="6" customWidth="1"/>
    <col min="4" max="4" width="39.00390625" style="6" customWidth="1"/>
    <col min="5" max="9" width="12.75390625" style="6" customWidth="1"/>
    <col min="10" max="10" width="16.625" style="6" customWidth="1"/>
    <col min="11" max="11" width="16.75390625" style="6" customWidth="1"/>
    <col min="12" max="16384" width="9.125" style="6" customWidth="1"/>
  </cols>
  <sheetData>
    <row r="2" spans="3:12" ht="15">
      <c r="C2" s="93" t="s">
        <v>80</v>
      </c>
      <c r="D2" s="93"/>
      <c r="E2" s="93"/>
      <c r="F2" s="109" t="str">
        <f>IF(('Список класса'!E$4)=0,"",('Список класса'!E$4))</f>
        <v>Мечетлинский  район  РБ</v>
      </c>
      <c r="G2" s="109"/>
      <c r="H2" s="109"/>
      <c r="I2" s="109"/>
      <c r="J2" s="109"/>
      <c r="K2" s="109"/>
      <c r="L2" s="23"/>
    </row>
    <row r="4" spans="3:12" ht="12.75" customHeight="1">
      <c r="C4" s="95" t="s">
        <v>82</v>
      </c>
      <c r="D4" s="95"/>
      <c r="E4" s="95"/>
      <c r="F4" s="110" t="str">
        <f>IF(('Список класса'!E$6)=0,"",('Список класса'!E$6))</f>
        <v>МКОУ  ООШ  д.Абдуллино </v>
      </c>
      <c r="G4" s="110"/>
      <c r="H4" s="110"/>
      <c r="I4" s="110"/>
      <c r="J4" s="110"/>
      <c r="K4" s="110"/>
      <c r="L4" s="17"/>
    </row>
    <row r="5" spans="3:9" ht="12.75">
      <c r="C5" s="8"/>
      <c r="D5" s="8"/>
      <c r="E5" s="8"/>
      <c r="F5" s="9"/>
      <c r="G5" s="9"/>
      <c r="H5" s="9"/>
      <c r="I5" s="9"/>
    </row>
    <row r="6" spans="3:9" ht="12.75">
      <c r="C6" s="15"/>
      <c r="D6" s="15"/>
      <c r="E6" s="16" t="s">
        <v>83</v>
      </c>
      <c r="F6" s="17">
        <f>IF(('Список класса'!E$8)=0,"",('Список класса'!E$8))</f>
        <v>1</v>
      </c>
      <c r="G6" s="15"/>
      <c r="H6" s="15"/>
      <c r="I6" s="15"/>
    </row>
    <row r="7" spans="3:12" ht="12.75">
      <c r="C7" s="10"/>
      <c r="E7" s="11"/>
      <c r="F7" s="11"/>
      <c r="G7" s="11"/>
      <c r="H7" s="11"/>
      <c r="J7" s="9"/>
      <c r="K7" s="9"/>
      <c r="L7" s="9"/>
    </row>
    <row r="8" spans="4:11" ht="16.5" thickBot="1">
      <c r="D8" s="18" t="s">
        <v>32</v>
      </c>
      <c r="E8" s="19">
        <f>IF((COUNTA('Список класса'!C$16:C$45))=0,"",(COUNTA('Список класса'!C$16:C$45)))</f>
        <v>3</v>
      </c>
      <c r="F8" s="20"/>
      <c r="G8" s="20"/>
      <c r="I8" s="18" t="s">
        <v>33</v>
      </c>
      <c r="J8" s="111" t="s">
        <v>115</v>
      </c>
      <c r="K8" s="111"/>
    </row>
    <row r="9" spans="4:11" ht="12" customHeight="1">
      <c r="D9" s="18"/>
      <c r="E9" s="21"/>
      <c r="F9" s="20"/>
      <c r="G9" s="20"/>
      <c r="I9" s="18"/>
      <c r="J9" s="11"/>
      <c r="K9" s="11"/>
    </row>
    <row r="10" spans="3:15" ht="12.75"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3" ht="15.75" customHeight="1">
      <c r="B11" s="98" t="s">
        <v>73</v>
      </c>
      <c r="C11" s="98"/>
      <c r="D11" s="98"/>
      <c r="E11" s="98"/>
      <c r="F11" s="98"/>
      <c r="G11" s="98"/>
      <c r="H11" s="98"/>
      <c r="I11" s="98"/>
      <c r="J11" s="98"/>
      <c r="K11" s="98"/>
      <c r="L11" s="21"/>
      <c r="M11" s="21"/>
    </row>
    <row r="12" spans="2:11" ht="12.75" customHeight="1">
      <c r="B12" s="133" t="s">
        <v>12</v>
      </c>
      <c r="C12" s="130" t="s">
        <v>13</v>
      </c>
      <c r="D12" s="127" t="s">
        <v>14</v>
      </c>
      <c r="E12" s="32">
        <v>1</v>
      </c>
      <c r="F12" s="32">
        <v>2</v>
      </c>
      <c r="G12" s="32">
        <v>3</v>
      </c>
      <c r="H12" s="32">
        <v>4</v>
      </c>
      <c r="I12" s="32">
        <v>5</v>
      </c>
      <c r="J12" s="134" t="s">
        <v>36</v>
      </c>
      <c r="K12" s="137" t="s">
        <v>86</v>
      </c>
    </row>
    <row r="13" spans="2:11" ht="12.75">
      <c r="B13" s="99"/>
      <c r="C13" s="131"/>
      <c r="D13" s="128"/>
      <c r="E13" s="32" t="s">
        <v>74</v>
      </c>
      <c r="F13" s="32" t="s">
        <v>75</v>
      </c>
      <c r="G13" s="32" t="s">
        <v>76</v>
      </c>
      <c r="H13" s="32" t="s">
        <v>77</v>
      </c>
      <c r="I13" s="32" t="s">
        <v>78</v>
      </c>
      <c r="J13" s="134"/>
      <c r="K13" s="138"/>
    </row>
    <row r="14" spans="2:11" ht="15">
      <c r="B14" s="99"/>
      <c r="C14" s="131"/>
      <c r="D14" s="128"/>
      <c r="E14" s="62"/>
      <c r="F14" s="32"/>
      <c r="G14" s="32"/>
      <c r="H14" s="32" t="s">
        <v>79</v>
      </c>
      <c r="I14" s="63"/>
      <c r="J14" s="134"/>
      <c r="K14" s="138"/>
    </row>
    <row r="15" spans="2:11" ht="12.75">
      <c r="B15" s="99"/>
      <c r="C15" s="131"/>
      <c r="D15" s="128"/>
      <c r="E15" s="135" t="s">
        <v>52</v>
      </c>
      <c r="F15" s="135"/>
      <c r="G15" s="135"/>
      <c r="H15" s="135"/>
      <c r="I15" s="135"/>
      <c r="J15" s="136"/>
      <c r="K15" s="138"/>
    </row>
    <row r="16" spans="2:11" ht="12.75">
      <c r="B16" s="100"/>
      <c r="C16" s="132"/>
      <c r="D16" s="129"/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4">
        <v>5</v>
      </c>
      <c r="K16" s="139"/>
    </row>
    <row r="17" spans="1:11" ht="15">
      <c r="A17" s="6">
        <f>'Список класса'!G16</f>
        <v>1</v>
      </c>
      <c r="B17" s="64">
        <v>1</v>
      </c>
      <c r="C17" s="26">
        <f>IF(NOT(ISBLANK('Список класса'!B16)),'Список класса'!B16,"")</f>
      </c>
      <c r="D17" s="27" t="str">
        <f>IF(NOT(ISBLANK('Список класса'!C16)),IF($A17=1,'Список класса'!C16,"УЧЕНИК НЕ ВЫПОЛНЯЛ ЗАДАНИЕ"),"")</f>
        <v>Мустафина  Элина  </v>
      </c>
      <c r="E17" s="60">
        <v>1</v>
      </c>
      <c r="F17" s="60">
        <v>1</v>
      </c>
      <c r="G17" s="60">
        <v>1</v>
      </c>
      <c r="H17" s="60">
        <v>1</v>
      </c>
      <c r="I17" s="60">
        <v>1</v>
      </c>
      <c r="J17" s="28">
        <f>IF(AND(OR($C17&lt;&gt;"",$D17&lt;&gt;""),$A17=1),SUM(E17:I17),"")</f>
        <v>5</v>
      </c>
      <c r="K17" s="61" t="str">
        <f>IF(A17=0,"",(IF(OR(J17=5),"Продвинутый",IF(OR(J17=4),"Высокий",IF(OR(J17=3,J17=2),"Средний",IF(OR(J17=1),"Низкий",IF(OR(J17=0),"Группа риска","")))))))</f>
        <v>Продвинутый</v>
      </c>
    </row>
    <row r="18" spans="1:11" ht="15">
      <c r="A18" s="6">
        <f>'Список класса'!G17</f>
        <v>1</v>
      </c>
      <c r="B18" s="64">
        <v>2</v>
      </c>
      <c r="C18" s="26">
        <f>IF(NOT(ISBLANK('Список класса'!B17)),'Список класса'!B17,"")</f>
      </c>
      <c r="D18" s="27" t="str">
        <f>IF(NOT(ISBLANK('Список класса'!C17)),IF($A18=1,'Список класса'!C17,"УЧЕНИК НЕ ВЫПОЛНЯЛ ЗАДАНИЕ"),"")</f>
        <v>Салимова Эльвина </v>
      </c>
      <c r="E18" s="60">
        <v>1</v>
      </c>
      <c r="F18" s="60">
        <v>1</v>
      </c>
      <c r="G18" s="60">
        <v>1</v>
      </c>
      <c r="H18" s="60">
        <v>1</v>
      </c>
      <c r="I18" s="60">
        <v>1</v>
      </c>
      <c r="J18" s="28">
        <f aca="true" t="shared" si="0" ref="J18:J46">IF(AND(OR($C18&lt;&gt;"",$D18&lt;&gt;""),$A18=1),SUM(E18:I18),"")</f>
        <v>5</v>
      </c>
      <c r="K18" s="61" t="str">
        <f aca="true" t="shared" si="1" ref="K18:K46">IF(A18=0,"",(IF(OR(J18=5),"Продвинутый",IF(OR(J18=4),"Высокий",IF(OR(J18=3,J18=2),"Средний",IF(OR(J18=1),"Низкий",IF(OR(J18=0),"Группа риска","")))))))</f>
        <v>Продвинутый</v>
      </c>
    </row>
    <row r="19" spans="1:11" ht="15">
      <c r="A19" s="6">
        <f>'Список класса'!G18</f>
        <v>1</v>
      </c>
      <c r="B19" s="64">
        <v>3</v>
      </c>
      <c r="C19" s="26">
        <f>IF(NOT(ISBLANK('Список класса'!B18)),'Список класса'!B18,"")</f>
      </c>
      <c r="D19" s="27" t="str">
        <f>IF(NOT(ISBLANK('Список класса'!C18)),IF($A19=1,'Список класса'!C18,"УЧЕНИК НЕ ВЫПОЛНЯЛ ЗАДАНИЕ"),"")</f>
        <v>Сираев Денис </v>
      </c>
      <c r="E19" s="60">
        <v>1</v>
      </c>
      <c r="F19" s="60">
        <v>1</v>
      </c>
      <c r="G19" s="60">
        <v>1</v>
      </c>
      <c r="H19" s="60">
        <v>1</v>
      </c>
      <c r="I19" s="60">
        <v>1</v>
      </c>
      <c r="J19" s="28">
        <f t="shared" si="0"/>
        <v>5</v>
      </c>
      <c r="K19" s="61" t="str">
        <f t="shared" si="1"/>
        <v>Продвинутый</v>
      </c>
    </row>
    <row r="20" spans="1:11" ht="15">
      <c r="A20" s="6">
        <f>'Список класса'!G19</f>
        <v>0</v>
      </c>
      <c r="B20" s="64">
        <v>4</v>
      </c>
      <c r="C20" s="26">
        <f>IF(NOT(ISBLANK('Список класса'!B19)),'Список класса'!B19,"")</f>
      </c>
      <c r="D20" s="27">
        <f>IF(NOT(ISBLANK('Список класса'!C19)),IF($A20=1,'Список класса'!C19,"УЧЕНИК НЕ ВЫПОЛНЯЛ ЗАДАНИЕ"),"")</f>
      </c>
      <c r="E20" s="60"/>
      <c r="F20" s="60"/>
      <c r="G20" s="60"/>
      <c r="H20" s="60"/>
      <c r="I20" s="60"/>
      <c r="J20" s="28">
        <f t="shared" si="0"/>
      </c>
      <c r="K20" s="61">
        <f t="shared" si="1"/>
      </c>
    </row>
    <row r="21" spans="1:11" ht="15">
      <c r="A21" s="6">
        <f>'Список класса'!G20</f>
        <v>0</v>
      </c>
      <c r="B21" s="64">
        <v>5</v>
      </c>
      <c r="C21" s="26">
        <f>IF(NOT(ISBLANK('Список класса'!B20)),'Список класса'!B20,"")</f>
      </c>
      <c r="D21" s="27">
        <f>IF(NOT(ISBLANK('Список класса'!C20)),IF($A21=1,'Список класса'!C20,"УЧЕНИК НЕ ВЫПОЛНЯЛ ЗАДАНИЕ"),"")</f>
      </c>
      <c r="E21" s="60"/>
      <c r="F21" s="60"/>
      <c r="G21" s="60"/>
      <c r="H21" s="60"/>
      <c r="I21" s="60"/>
      <c r="J21" s="28">
        <f t="shared" si="0"/>
      </c>
      <c r="K21" s="61">
        <f t="shared" si="1"/>
      </c>
    </row>
    <row r="22" spans="1:11" ht="15">
      <c r="A22" s="6">
        <f>'Список класса'!G21</f>
        <v>0</v>
      </c>
      <c r="B22" s="64">
        <v>6</v>
      </c>
      <c r="C22" s="26">
        <f>IF(NOT(ISBLANK('Список класса'!B21)),'Список класса'!B21,"")</f>
      </c>
      <c r="D22" s="27">
        <f>IF(NOT(ISBLANK('Список класса'!C21)),IF($A22=1,'Список класса'!C21,"УЧЕНИК НЕ ВЫПОЛНЯЛ ЗАДАНИЕ"),"")</f>
      </c>
      <c r="E22" s="60"/>
      <c r="F22" s="60"/>
      <c r="G22" s="60"/>
      <c r="H22" s="60"/>
      <c r="I22" s="60"/>
      <c r="J22" s="28">
        <f t="shared" si="0"/>
      </c>
      <c r="K22" s="61">
        <f t="shared" si="1"/>
      </c>
    </row>
    <row r="23" spans="1:11" ht="15">
      <c r="A23" s="6">
        <f>'Список класса'!G22</f>
        <v>0</v>
      </c>
      <c r="B23" s="64">
        <v>7</v>
      </c>
      <c r="C23" s="26">
        <f>IF(NOT(ISBLANK('Список класса'!B22)),'Список класса'!B22,"")</f>
      </c>
      <c r="D23" s="27">
        <f>IF(NOT(ISBLANK('Список класса'!C22)),IF($A23=1,'Список класса'!C22,"УЧЕНИК НЕ ВЫПОЛНЯЛ ЗАДАНИЕ"),"")</f>
      </c>
      <c r="E23" s="60"/>
      <c r="F23" s="60"/>
      <c r="G23" s="60"/>
      <c r="H23" s="60"/>
      <c r="I23" s="60"/>
      <c r="J23" s="28">
        <f t="shared" si="0"/>
      </c>
      <c r="K23" s="61">
        <f t="shared" si="1"/>
      </c>
    </row>
    <row r="24" spans="1:11" ht="15">
      <c r="A24" s="6">
        <f>'Список класса'!G23</f>
        <v>0</v>
      </c>
      <c r="B24" s="64">
        <v>8</v>
      </c>
      <c r="C24" s="26">
        <f>IF(NOT(ISBLANK('Список класса'!B23)),'Список класса'!B23,"")</f>
      </c>
      <c r="D24" s="27">
        <f>IF(NOT(ISBLANK('Список класса'!C23)),IF($A24=1,'Список класса'!C23,"УЧЕНИК НЕ ВЫПОЛНЯЛ ЗАДАНИЕ"),"")</f>
      </c>
      <c r="E24" s="60"/>
      <c r="F24" s="60"/>
      <c r="G24" s="60"/>
      <c r="H24" s="60"/>
      <c r="I24" s="60"/>
      <c r="J24" s="28">
        <f t="shared" si="0"/>
      </c>
      <c r="K24" s="61">
        <f t="shared" si="1"/>
      </c>
    </row>
    <row r="25" spans="1:11" ht="15">
      <c r="A25" s="6">
        <f>'Список класса'!G24</f>
        <v>0</v>
      </c>
      <c r="B25" s="64">
        <v>9</v>
      </c>
      <c r="C25" s="26">
        <f>IF(NOT(ISBLANK('Список класса'!B24)),'Список класса'!B24,"")</f>
      </c>
      <c r="D25" s="27">
        <f>IF(NOT(ISBLANK('Список класса'!C24)),IF($A25=1,'Список класса'!C24,"УЧЕНИК НЕ ВЫПОЛНЯЛ ЗАДАНИЕ"),"")</f>
      </c>
      <c r="E25" s="60"/>
      <c r="F25" s="60"/>
      <c r="G25" s="60"/>
      <c r="H25" s="60"/>
      <c r="I25" s="60"/>
      <c r="J25" s="28">
        <f t="shared" si="0"/>
      </c>
      <c r="K25" s="61">
        <f t="shared" si="1"/>
      </c>
    </row>
    <row r="26" spans="1:11" ht="15">
      <c r="A26" s="6">
        <f>'Список класса'!G25</f>
        <v>0</v>
      </c>
      <c r="B26" s="64">
        <v>10</v>
      </c>
      <c r="C26" s="26">
        <f>IF(NOT(ISBLANK('Список класса'!B25)),'Список класса'!B25,"")</f>
      </c>
      <c r="D26" s="27">
        <f>IF(NOT(ISBLANK('Список класса'!C25)),IF($A26=1,'Список класса'!C25,"УЧЕНИК НЕ ВЫПОЛНЯЛ ЗАДАНИЕ"),"")</f>
      </c>
      <c r="E26" s="60"/>
      <c r="F26" s="60"/>
      <c r="G26" s="60"/>
      <c r="H26" s="60"/>
      <c r="I26" s="60"/>
      <c r="J26" s="28">
        <f t="shared" si="0"/>
      </c>
      <c r="K26" s="61">
        <f t="shared" si="1"/>
      </c>
    </row>
    <row r="27" spans="1:11" ht="15">
      <c r="A27" s="6">
        <f>'Список класса'!G26</f>
        <v>0</v>
      </c>
      <c r="B27" s="64">
        <v>11</v>
      </c>
      <c r="C27" s="26">
        <f>IF(NOT(ISBLANK('Список класса'!B26)),'Список класса'!B26,"")</f>
      </c>
      <c r="D27" s="27">
        <f>IF(NOT(ISBLANK('Список класса'!C26)),IF($A27=1,'Список класса'!C26,"УЧЕНИК НЕ ВЫПОЛНЯЛ ЗАДАНИЕ"),"")</f>
      </c>
      <c r="E27" s="60"/>
      <c r="F27" s="60"/>
      <c r="G27" s="60"/>
      <c r="H27" s="60"/>
      <c r="I27" s="60"/>
      <c r="J27" s="28">
        <f t="shared" si="0"/>
      </c>
      <c r="K27" s="61">
        <f t="shared" si="1"/>
      </c>
    </row>
    <row r="28" spans="1:11" ht="15">
      <c r="A28" s="6">
        <f>'Список класса'!G27</f>
        <v>0</v>
      </c>
      <c r="B28" s="64">
        <v>12</v>
      </c>
      <c r="C28" s="26">
        <f>IF(NOT(ISBLANK('Список класса'!B27)),'Список класса'!B27,"")</f>
      </c>
      <c r="D28" s="27">
        <f>IF(NOT(ISBLANK('Список класса'!C27)),IF($A28=1,'Список класса'!C27,"УЧЕНИК НЕ ВЫПОЛНЯЛ ЗАДАНИЕ"),"")</f>
      </c>
      <c r="E28" s="60"/>
      <c r="F28" s="60"/>
      <c r="G28" s="60"/>
      <c r="H28" s="60"/>
      <c r="I28" s="60"/>
      <c r="J28" s="28">
        <f t="shared" si="0"/>
      </c>
      <c r="K28" s="61">
        <f t="shared" si="1"/>
      </c>
    </row>
    <row r="29" spans="1:11" ht="15">
      <c r="A29" s="6">
        <f>'Список класса'!G28</f>
        <v>0</v>
      </c>
      <c r="B29" s="64">
        <v>13</v>
      </c>
      <c r="C29" s="26">
        <f>IF(NOT(ISBLANK('Список класса'!B28)),'Список класса'!B28,"")</f>
      </c>
      <c r="D29" s="27">
        <f>IF(NOT(ISBLANK('Список класса'!C28)),IF($A29=1,'Список класса'!C28,"УЧЕНИК НЕ ВЫПОЛНЯЛ ЗАДАНИЕ"),"")</f>
      </c>
      <c r="E29" s="60"/>
      <c r="F29" s="60"/>
      <c r="G29" s="60"/>
      <c r="H29" s="60"/>
      <c r="I29" s="60"/>
      <c r="J29" s="28">
        <f t="shared" si="0"/>
      </c>
      <c r="K29" s="61">
        <f t="shared" si="1"/>
      </c>
    </row>
    <row r="30" spans="1:11" ht="15">
      <c r="A30" s="6">
        <f>'Список класса'!G29</f>
        <v>0</v>
      </c>
      <c r="B30" s="64">
        <v>14</v>
      </c>
      <c r="C30" s="26">
        <f>IF(NOT(ISBLANK('Список класса'!B29)),'Список класса'!B29,"")</f>
      </c>
      <c r="D30" s="27">
        <f>IF(NOT(ISBLANK('Список класса'!C29)),IF($A30=1,'Список класса'!C29,"УЧЕНИК НЕ ВЫПОЛНЯЛ ЗАДАНИЕ"),"")</f>
      </c>
      <c r="E30" s="60"/>
      <c r="F30" s="60"/>
      <c r="G30" s="60"/>
      <c r="H30" s="60"/>
      <c r="I30" s="60"/>
      <c r="J30" s="28">
        <f t="shared" si="0"/>
      </c>
      <c r="K30" s="61">
        <f t="shared" si="1"/>
      </c>
    </row>
    <row r="31" spans="1:11" ht="15">
      <c r="A31" s="6">
        <f>'Список класса'!G30</f>
        <v>0</v>
      </c>
      <c r="B31" s="64">
        <v>15</v>
      </c>
      <c r="C31" s="26">
        <f>IF(NOT(ISBLANK('Список класса'!B30)),'Список класса'!B30,"")</f>
      </c>
      <c r="D31" s="27">
        <f>IF(NOT(ISBLANK('Список класса'!C30)),IF($A31=1,'Список класса'!C30,"УЧЕНИК НЕ ВЫПОЛНЯЛ ЗАДАНИЕ"),"")</f>
      </c>
      <c r="E31" s="60"/>
      <c r="F31" s="60"/>
      <c r="G31" s="60"/>
      <c r="H31" s="60"/>
      <c r="I31" s="60"/>
      <c r="J31" s="28">
        <f t="shared" si="0"/>
      </c>
      <c r="K31" s="61">
        <f t="shared" si="1"/>
      </c>
    </row>
    <row r="32" spans="1:11" ht="15">
      <c r="A32" s="6">
        <f>'Список класса'!G31</f>
        <v>0</v>
      </c>
      <c r="B32" s="64">
        <v>16</v>
      </c>
      <c r="C32" s="26">
        <f>IF(NOT(ISBLANK('Список класса'!B31)),'Список класса'!B31,"")</f>
      </c>
      <c r="D32" s="27">
        <f>IF(NOT(ISBLANK('Список класса'!C31)),IF($A32=1,'Список класса'!C31,"УЧЕНИК НЕ ВЫПОЛНЯЛ ЗАДАНИЕ"),"")</f>
      </c>
      <c r="E32" s="60"/>
      <c r="F32" s="60"/>
      <c r="G32" s="60"/>
      <c r="H32" s="60"/>
      <c r="I32" s="60"/>
      <c r="J32" s="28">
        <f t="shared" si="0"/>
      </c>
      <c r="K32" s="61">
        <f t="shared" si="1"/>
      </c>
    </row>
    <row r="33" spans="1:11" ht="15">
      <c r="A33" s="6">
        <f>'Список класса'!G32</f>
        <v>0</v>
      </c>
      <c r="B33" s="64">
        <v>17</v>
      </c>
      <c r="C33" s="26">
        <f>IF(NOT(ISBLANK('Список класса'!B32)),'Список класса'!B32,"")</f>
      </c>
      <c r="D33" s="27">
        <f>IF(NOT(ISBLANK('Список класса'!C32)),IF($A33=1,'Список класса'!C32,"УЧЕНИК НЕ ВЫПОЛНЯЛ ЗАДАНИЕ"),"")</f>
      </c>
      <c r="E33" s="60"/>
      <c r="F33" s="60"/>
      <c r="G33" s="60"/>
      <c r="H33" s="60"/>
      <c r="I33" s="60"/>
      <c r="J33" s="28">
        <f t="shared" si="0"/>
      </c>
      <c r="K33" s="61">
        <f t="shared" si="1"/>
      </c>
    </row>
    <row r="34" spans="1:11" ht="15">
      <c r="A34" s="6">
        <f>'Список класса'!G33</f>
        <v>0</v>
      </c>
      <c r="B34" s="64">
        <v>18</v>
      </c>
      <c r="C34" s="26">
        <f>IF(NOT(ISBLANK('Список класса'!B33)),'Список класса'!B33,"")</f>
      </c>
      <c r="D34" s="27">
        <f>IF(NOT(ISBLANK('Список класса'!C33)),IF($A34=1,'Список класса'!C33,"УЧЕНИК НЕ ВЫПОЛНЯЛ ЗАДАНИЕ"),"")</f>
      </c>
      <c r="E34" s="60"/>
      <c r="F34" s="60"/>
      <c r="G34" s="60"/>
      <c r="H34" s="60"/>
      <c r="I34" s="60"/>
      <c r="J34" s="28">
        <f t="shared" si="0"/>
      </c>
      <c r="K34" s="61">
        <f t="shared" si="1"/>
      </c>
    </row>
    <row r="35" spans="1:11" ht="15">
      <c r="A35" s="6">
        <f>'Список класса'!G34</f>
        <v>0</v>
      </c>
      <c r="B35" s="64">
        <v>19</v>
      </c>
      <c r="C35" s="26">
        <f>IF(NOT(ISBLANK('Список класса'!B34)),'Список класса'!B34,"")</f>
      </c>
      <c r="D35" s="27">
        <f>IF(NOT(ISBLANK('Список класса'!C34)),IF($A35=1,'Список класса'!C34,"УЧЕНИК НЕ ВЫПОЛНЯЛ ЗАДАНИЕ"),"")</f>
      </c>
      <c r="E35" s="60"/>
      <c r="F35" s="60"/>
      <c r="G35" s="60"/>
      <c r="H35" s="60"/>
      <c r="I35" s="60"/>
      <c r="J35" s="28">
        <f t="shared" si="0"/>
      </c>
      <c r="K35" s="61">
        <f t="shared" si="1"/>
      </c>
    </row>
    <row r="36" spans="1:11" ht="15">
      <c r="A36" s="6">
        <f>'Список класса'!G35</f>
        <v>0</v>
      </c>
      <c r="B36" s="64">
        <v>20</v>
      </c>
      <c r="C36" s="26">
        <f>IF(NOT(ISBLANK('Список класса'!B35)),'Список класса'!B35,"")</f>
      </c>
      <c r="D36" s="27">
        <f>IF(NOT(ISBLANK('Список класса'!C35)),IF($A36=1,'Список класса'!C35,"УЧЕНИК НЕ ВЫПОЛНЯЛ ЗАДАНИЕ"),"")</f>
      </c>
      <c r="E36" s="60"/>
      <c r="F36" s="60"/>
      <c r="G36" s="60"/>
      <c r="H36" s="60"/>
      <c r="I36" s="60"/>
      <c r="J36" s="28">
        <f t="shared" si="0"/>
      </c>
      <c r="K36" s="61">
        <f t="shared" si="1"/>
      </c>
    </row>
    <row r="37" spans="1:11" ht="15">
      <c r="A37" s="6">
        <f>'Список класса'!G36</f>
        <v>0</v>
      </c>
      <c r="B37" s="64">
        <v>21</v>
      </c>
      <c r="C37" s="26">
        <f>IF(NOT(ISBLANK('Список класса'!B36)),'Список класса'!B36,"")</f>
      </c>
      <c r="D37" s="27">
        <f>IF(NOT(ISBLANK('Список класса'!C36)),IF($A37=1,'Список класса'!C36,"УЧЕНИК НЕ ВЫПОЛНЯЛ ЗАДАНИЕ"),"")</f>
      </c>
      <c r="E37" s="60"/>
      <c r="F37" s="60"/>
      <c r="G37" s="60"/>
      <c r="H37" s="60"/>
      <c r="I37" s="60"/>
      <c r="J37" s="28">
        <f t="shared" si="0"/>
      </c>
      <c r="K37" s="61">
        <f t="shared" si="1"/>
      </c>
    </row>
    <row r="38" spans="1:11" ht="15">
      <c r="A38" s="6">
        <f>'Список класса'!G37</f>
        <v>0</v>
      </c>
      <c r="B38" s="64">
        <v>22</v>
      </c>
      <c r="C38" s="26">
        <f>IF(NOT(ISBLANK('Список класса'!B37)),'Список класса'!B37,"")</f>
      </c>
      <c r="D38" s="27">
        <f>IF(NOT(ISBLANK('Список класса'!C37)),IF($A38=1,'Список класса'!C37,"УЧЕНИК НЕ ВЫПОЛНЯЛ ЗАДАНИЕ"),"")</f>
      </c>
      <c r="E38" s="60"/>
      <c r="F38" s="60"/>
      <c r="G38" s="60"/>
      <c r="H38" s="60"/>
      <c r="I38" s="60"/>
      <c r="J38" s="28">
        <f t="shared" si="0"/>
      </c>
      <c r="K38" s="61">
        <f t="shared" si="1"/>
      </c>
    </row>
    <row r="39" spans="1:11" ht="15">
      <c r="A39" s="6">
        <f>'Список класса'!G38</f>
        <v>0</v>
      </c>
      <c r="B39" s="64">
        <v>23</v>
      </c>
      <c r="C39" s="26">
        <f>IF(NOT(ISBLANK('Список класса'!B38)),'Список класса'!B38,"")</f>
      </c>
      <c r="D39" s="27">
        <f>IF(NOT(ISBLANK('Список класса'!C38)),IF($A39=1,'Список класса'!C38,"УЧЕНИК НЕ ВЫПОЛНЯЛ ЗАДАНИЕ"),"")</f>
      </c>
      <c r="E39" s="60"/>
      <c r="F39" s="60"/>
      <c r="G39" s="60"/>
      <c r="H39" s="60"/>
      <c r="I39" s="60"/>
      <c r="J39" s="28">
        <f t="shared" si="0"/>
      </c>
      <c r="K39" s="61">
        <f t="shared" si="1"/>
      </c>
    </row>
    <row r="40" spans="1:11" ht="15">
      <c r="A40" s="6">
        <f>'Список класса'!G39</f>
        <v>0</v>
      </c>
      <c r="B40" s="64">
        <v>24</v>
      </c>
      <c r="C40" s="26">
        <f>IF(NOT(ISBLANK('Список класса'!B39)),'Список класса'!B39,"")</f>
      </c>
      <c r="D40" s="27">
        <f>IF(NOT(ISBLANK('Список класса'!C39)),IF($A40=1,'Список класса'!C39,"УЧЕНИК НЕ ВЫПОЛНЯЛ ЗАДАНИЕ"),"")</f>
      </c>
      <c r="E40" s="60"/>
      <c r="F40" s="60"/>
      <c r="G40" s="60"/>
      <c r="H40" s="60"/>
      <c r="I40" s="60"/>
      <c r="J40" s="28">
        <f t="shared" si="0"/>
      </c>
      <c r="K40" s="61">
        <f t="shared" si="1"/>
      </c>
    </row>
    <row r="41" spans="1:11" ht="15">
      <c r="A41" s="6">
        <f>'Список класса'!G40</f>
        <v>0</v>
      </c>
      <c r="B41" s="64">
        <v>25</v>
      </c>
      <c r="C41" s="26">
        <f>IF(NOT(ISBLANK('Список класса'!B40)),'Список класса'!B40,"")</f>
      </c>
      <c r="D41" s="27">
        <f>IF(NOT(ISBLANK('Список класса'!C40)),IF($A41=1,'Список класса'!C40,"УЧЕНИК НЕ ВЫПОЛНЯЛ ЗАДАНИЕ"),"")</f>
      </c>
      <c r="E41" s="60"/>
      <c r="F41" s="60"/>
      <c r="G41" s="60"/>
      <c r="H41" s="60"/>
      <c r="I41" s="60"/>
      <c r="J41" s="28">
        <f t="shared" si="0"/>
      </c>
      <c r="K41" s="61">
        <f t="shared" si="1"/>
      </c>
    </row>
    <row r="42" spans="1:11" ht="15">
      <c r="A42" s="6">
        <f>'Список класса'!G41</f>
        <v>0</v>
      </c>
      <c r="B42" s="64">
        <v>26</v>
      </c>
      <c r="C42" s="26">
        <f>IF(NOT(ISBLANK('Список класса'!B41)),'Список класса'!B41,"")</f>
      </c>
      <c r="D42" s="27">
        <f>IF(NOT(ISBLANK('Список класса'!C41)),IF($A42=1,'Список класса'!C41,"УЧЕНИК НЕ ВЫПОЛНЯЛ ЗАДАНИЕ"),"")</f>
      </c>
      <c r="E42" s="60"/>
      <c r="F42" s="60"/>
      <c r="G42" s="60"/>
      <c r="H42" s="60"/>
      <c r="I42" s="60"/>
      <c r="J42" s="28">
        <f t="shared" si="0"/>
      </c>
      <c r="K42" s="61">
        <f t="shared" si="1"/>
      </c>
    </row>
    <row r="43" spans="1:11" ht="15">
      <c r="A43" s="6">
        <f>'Список класса'!G42</f>
        <v>0</v>
      </c>
      <c r="B43" s="64">
        <v>27</v>
      </c>
      <c r="C43" s="26">
        <f>IF(NOT(ISBLANK('Список класса'!B42)),'Список класса'!B42,"")</f>
      </c>
      <c r="D43" s="27">
        <f>IF(NOT(ISBLANK('Список класса'!C42)),IF($A43=1,'Список класса'!C42,"УЧЕНИК НЕ ВЫПОЛНЯЛ ЗАДАНИЕ"),"")</f>
      </c>
      <c r="E43" s="60"/>
      <c r="F43" s="60"/>
      <c r="G43" s="60"/>
      <c r="H43" s="60"/>
      <c r="I43" s="60"/>
      <c r="J43" s="28">
        <f t="shared" si="0"/>
      </c>
      <c r="K43" s="61">
        <f t="shared" si="1"/>
      </c>
    </row>
    <row r="44" spans="1:11" ht="15">
      <c r="A44" s="6">
        <f>'Список класса'!G43</f>
        <v>0</v>
      </c>
      <c r="B44" s="64">
        <v>28</v>
      </c>
      <c r="C44" s="26">
        <f>IF(NOT(ISBLANK('Список класса'!B43)),'Список класса'!B43,"")</f>
      </c>
      <c r="D44" s="27">
        <f>IF(NOT(ISBLANK('Список класса'!C43)),IF($A44=1,'Список класса'!C43,"УЧЕНИК НЕ ВЫПОЛНЯЛ ЗАДАНИЕ"),"")</f>
      </c>
      <c r="E44" s="60"/>
      <c r="F44" s="60"/>
      <c r="G44" s="60"/>
      <c r="H44" s="60"/>
      <c r="I44" s="60"/>
      <c r="J44" s="28">
        <f t="shared" si="0"/>
      </c>
      <c r="K44" s="61">
        <f t="shared" si="1"/>
      </c>
    </row>
    <row r="45" spans="1:11" ht="15">
      <c r="A45" s="6">
        <f>'Список класса'!G44</f>
        <v>0</v>
      </c>
      <c r="B45" s="64">
        <v>29</v>
      </c>
      <c r="C45" s="26">
        <f>IF(NOT(ISBLANK('Список класса'!B44)),'Список класса'!B44,"")</f>
      </c>
      <c r="D45" s="27">
        <f>IF(NOT(ISBLANK('Список класса'!C44)),IF($A45=1,'Список класса'!C44,"УЧЕНИК НЕ ВЫПОЛНЯЛ ЗАДАНИЕ"),"")</f>
      </c>
      <c r="E45" s="60"/>
      <c r="F45" s="60"/>
      <c r="G45" s="60"/>
      <c r="H45" s="60"/>
      <c r="I45" s="60"/>
      <c r="J45" s="28">
        <f t="shared" si="0"/>
      </c>
      <c r="K45" s="61">
        <f t="shared" si="1"/>
      </c>
    </row>
    <row r="46" spans="1:11" ht="15">
      <c r="A46" s="6">
        <f>'Список класса'!G45</f>
        <v>0</v>
      </c>
      <c r="B46" s="64">
        <v>30</v>
      </c>
      <c r="C46" s="26">
        <f>IF(NOT(ISBLANK('Список класса'!B45)),'Список класса'!B45,"")</f>
      </c>
      <c r="D46" s="27">
        <f>IF(NOT(ISBLANK('Список класса'!C45)),IF($A46=1,'Список класса'!C45,"УЧЕНИК НЕ ВЫПОЛНЯЛ ЗАДАНИЕ"),"")</f>
      </c>
      <c r="E46" s="60"/>
      <c r="F46" s="60"/>
      <c r="G46" s="60"/>
      <c r="H46" s="60"/>
      <c r="I46" s="60"/>
      <c r="J46" s="28">
        <f t="shared" si="0"/>
      </c>
      <c r="K46" s="61">
        <f t="shared" si="1"/>
      </c>
    </row>
  </sheetData>
  <sheetProtection password="C64E" sheet="1" objects="1" scenarios="1"/>
  <mergeCells count="12">
    <mergeCell ref="D12:D16"/>
    <mergeCell ref="C12:C16"/>
    <mergeCell ref="B12:B16"/>
    <mergeCell ref="J12:J14"/>
    <mergeCell ref="E15:J15"/>
    <mergeCell ref="K12:K16"/>
    <mergeCell ref="C2:E2"/>
    <mergeCell ref="C4:E4"/>
    <mergeCell ref="J8:K8"/>
    <mergeCell ref="F2:K2"/>
    <mergeCell ref="F4:K4"/>
    <mergeCell ref="B11:K11"/>
  </mergeCells>
  <conditionalFormatting sqref="J17:J46">
    <cfRule type="expression" priority="1" dxfId="1" stopIfTrue="1">
      <formula>ISBLANK(J17)</formula>
    </cfRule>
  </conditionalFormatting>
  <conditionalFormatting sqref="E17:I46">
    <cfRule type="expression" priority="2" dxfId="1" stopIfTrue="1">
      <formula>AND(OR($C17&lt;&gt;"",$D17&lt;&gt;""),ISBLANK(E17),$A17=1)</formula>
    </cfRule>
  </conditionalFormatting>
  <conditionalFormatting sqref="J8">
    <cfRule type="expression" priority="3" dxfId="0" stopIfTrue="1">
      <formula>ISBLANK(J8)</formula>
    </cfRule>
  </conditionalFormatting>
  <dataValidations count="1">
    <dataValidation type="whole" allowBlank="1" showErrorMessage="1" sqref="E17:I46">
      <formula1>0</formula1>
      <formula2>1</formula2>
    </dataValidation>
  </dataValidations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13"/>
  <sheetViews>
    <sheetView tabSelected="1" zoomScalePageLayoutView="0" workbookViewId="0" topLeftCell="A1">
      <selection activeCell="A13" sqref="A13"/>
    </sheetView>
  </sheetViews>
  <sheetFormatPr defaultColWidth="9.00390625" defaultRowHeight="12.75"/>
  <cols>
    <col min="1" max="1" width="5.625" style="6" customWidth="1"/>
    <col min="2" max="2" width="24.875" style="6" customWidth="1"/>
    <col min="3" max="3" width="6.375" style="6" customWidth="1"/>
    <col min="4" max="4" width="5.625" style="6" customWidth="1"/>
    <col min="5" max="6" width="7.125" style="6" customWidth="1"/>
    <col min="7" max="12" width="5.625" style="6" customWidth="1"/>
    <col min="13" max="14" width="7.125" style="6" customWidth="1"/>
    <col min="15" max="20" width="5.625" style="6" customWidth="1"/>
    <col min="21" max="22" width="7.125" style="6" customWidth="1"/>
    <col min="23" max="28" width="5.625" style="6" customWidth="1"/>
    <col min="29" max="30" width="7.125" style="6" customWidth="1"/>
    <col min="31" max="36" width="5.625" style="6" customWidth="1"/>
    <col min="37" max="16384" width="9.125" style="6" customWidth="1"/>
  </cols>
  <sheetData>
    <row r="3" spans="1:20" ht="15.75">
      <c r="A3" s="92" t="s">
        <v>87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2:12" ht="15.75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20" ht="15">
      <c r="A5" s="141" t="s">
        <v>80</v>
      </c>
      <c r="B5" s="141"/>
      <c r="C5" s="141"/>
      <c r="D5" s="141"/>
      <c r="E5" s="141"/>
      <c r="F5" s="141"/>
      <c r="G5" s="141"/>
      <c r="H5" s="141"/>
      <c r="I5" s="109" t="str">
        <f>IF(('Список класса'!E$4)=0,"",('Список класса'!E$4))</f>
        <v>Мечетлинский  район  РБ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2:12" ht="15.75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20" ht="12.75">
      <c r="A7" s="142" t="s">
        <v>88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</row>
    <row r="9" spans="1:36" ht="12.75" customHeight="1">
      <c r="A9" s="154" t="s">
        <v>12</v>
      </c>
      <c r="B9" s="154" t="s">
        <v>90</v>
      </c>
      <c r="C9" s="154" t="s">
        <v>91</v>
      </c>
      <c r="D9" s="156" t="s">
        <v>92</v>
      </c>
      <c r="E9" s="143" t="s">
        <v>94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</row>
    <row r="10" spans="1:36" ht="25.5" customHeight="1">
      <c r="A10" s="154"/>
      <c r="B10" s="154"/>
      <c r="C10" s="154"/>
      <c r="D10" s="156"/>
      <c r="E10" s="144" t="s">
        <v>93</v>
      </c>
      <c r="F10" s="144"/>
      <c r="G10" s="144"/>
      <c r="H10" s="144"/>
      <c r="I10" s="144"/>
      <c r="J10" s="144"/>
      <c r="K10" s="144"/>
      <c r="L10" s="144"/>
      <c r="M10" s="145" t="s">
        <v>102</v>
      </c>
      <c r="N10" s="145"/>
      <c r="O10" s="145"/>
      <c r="P10" s="145"/>
      <c r="Q10" s="145"/>
      <c r="R10" s="145"/>
      <c r="S10" s="145"/>
      <c r="T10" s="145"/>
      <c r="U10" s="146" t="s">
        <v>103</v>
      </c>
      <c r="V10" s="146"/>
      <c r="W10" s="146"/>
      <c r="X10" s="146"/>
      <c r="Y10" s="146"/>
      <c r="Z10" s="146"/>
      <c r="AA10" s="146"/>
      <c r="AB10" s="146"/>
      <c r="AC10" s="140" t="s">
        <v>89</v>
      </c>
      <c r="AD10" s="140"/>
      <c r="AE10" s="140"/>
      <c r="AF10" s="140"/>
      <c r="AG10" s="140"/>
      <c r="AH10" s="140"/>
      <c r="AI10" s="140"/>
      <c r="AJ10" s="140"/>
    </row>
    <row r="11" spans="1:36" ht="25.5" customHeight="1">
      <c r="A11" s="154"/>
      <c r="B11" s="154"/>
      <c r="C11" s="154"/>
      <c r="D11" s="156"/>
      <c r="E11" s="153" t="s">
        <v>95</v>
      </c>
      <c r="F11" s="153" t="s">
        <v>96</v>
      </c>
      <c r="G11" s="155" t="s">
        <v>84</v>
      </c>
      <c r="H11" s="155"/>
      <c r="I11" s="155"/>
      <c r="J11" s="155"/>
      <c r="K11" s="155"/>
      <c r="L11" s="153" t="s">
        <v>105</v>
      </c>
      <c r="M11" s="151" t="s">
        <v>95</v>
      </c>
      <c r="N11" s="151" t="s">
        <v>96</v>
      </c>
      <c r="O11" s="152" t="s">
        <v>84</v>
      </c>
      <c r="P11" s="152"/>
      <c r="Q11" s="152"/>
      <c r="R11" s="152"/>
      <c r="S11" s="152"/>
      <c r="T11" s="151" t="s">
        <v>106</v>
      </c>
      <c r="U11" s="148" t="s">
        <v>95</v>
      </c>
      <c r="V11" s="148" t="s">
        <v>96</v>
      </c>
      <c r="W11" s="147" t="s">
        <v>84</v>
      </c>
      <c r="X11" s="147"/>
      <c r="Y11" s="147"/>
      <c r="Z11" s="147"/>
      <c r="AA11" s="147"/>
      <c r="AB11" s="148" t="s">
        <v>107</v>
      </c>
      <c r="AC11" s="149" t="s">
        <v>95</v>
      </c>
      <c r="AD11" s="149" t="s">
        <v>96</v>
      </c>
      <c r="AE11" s="150" t="s">
        <v>84</v>
      </c>
      <c r="AF11" s="150"/>
      <c r="AG11" s="150"/>
      <c r="AH11" s="150"/>
      <c r="AI11" s="150"/>
      <c r="AJ11" s="149" t="s">
        <v>108</v>
      </c>
    </row>
    <row r="12" spans="1:36" ht="72.75" customHeight="1">
      <c r="A12" s="154"/>
      <c r="B12" s="154"/>
      <c r="C12" s="154"/>
      <c r="D12" s="156"/>
      <c r="E12" s="153"/>
      <c r="F12" s="153"/>
      <c r="G12" s="79" t="s">
        <v>101</v>
      </c>
      <c r="H12" s="79" t="s">
        <v>100</v>
      </c>
      <c r="I12" s="79" t="s">
        <v>99</v>
      </c>
      <c r="J12" s="79" t="s">
        <v>98</v>
      </c>
      <c r="K12" s="79" t="s">
        <v>97</v>
      </c>
      <c r="L12" s="153"/>
      <c r="M12" s="151"/>
      <c r="N12" s="151"/>
      <c r="O12" s="78" t="s">
        <v>101</v>
      </c>
      <c r="P12" s="78" t="s">
        <v>100</v>
      </c>
      <c r="Q12" s="78" t="s">
        <v>99</v>
      </c>
      <c r="R12" s="78" t="s">
        <v>98</v>
      </c>
      <c r="S12" s="78" t="s">
        <v>97</v>
      </c>
      <c r="T12" s="151"/>
      <c r="U12" s="148"/>
      <c r="V12" s="148"/>
      <c r="W12" s="77" t="s">
        <v>101</v>
      </c>
      <c r="X12" s="77" t="s">
        <v>100</v>
      </c>
      <c r="Y12" s="77" t="s">
        <v>99</v>
      </c>
      <c r="Z12" s="77" t="s">
        <v>98</v>
      </c>
      <c r="AA12" s="77" t="s">
        <v>97</v>
      </c>
      <c r="AB12" s="148"/>
      <c r="AC12" s="149"/>
      <c r="AD12" s="149"/>
      <c r="AE12" s="76" t="s">
        <v>101</v>
      </c>
      <c r="AF12" s="76" t="s">
        <v>100</v>
      </c>
      <c r="AG12" s="76" t="s">
        <v>99</v>
      </c>
      <c r="AH12" s="76" t="s">
        <v>98</v>
      </c>
      <c r="AI12" s="76" t="s">
        <v>97</v>
      </c>
      <c r="AJ12" s="149"/>
    </row>
    <row r="13" spans="1:36" ht="25.5" customHeight="1">
      <c r="A13" s="68">
        <v>1</v>
      </c>
      <c r="B13" s="89" t="str">
        <f>IF(('Список класса'!E$6)=0,"",('Список класса'!E$6))</f>
        <v>МКОУ  ООШ  д.Абдуллино </v>
      </c>
      <c r="C13" s="88">
        <f>IF(('Список класса'!E$8)=0,"",('Список класса'!E$8))</f>
        <v>1</v>
      </c>
      <c r="D13" s="68">
        <f>IF((COUNTA('Список класса'!C$16:C$45))=0,"",(COUNTA('Список класса'!C$16:C$45)))</f>
        <v>3</v>
      </c>
      <c r="E13" s="69">
        <f>IF((SUM('Рисунок человека'!A$17:A$46))=0,"",(SUM('Рисунок человека'!A$17:A$46)))</f>
        <v>3</v>
      </c>
      <c r="F13" s="73">
        <f>IF(OR($D$13="",E$13=""),"",E$13/$D$13*100)</f>
        <v>100</v>
      </c>
      <c r="G13" s="80">
        <f>IF((SUM('Рисунок человека'!A$17:A$46))=0,"",COUNTIF('Рисунок человека'!$S$17:$S$46,"Продвинутый"))</f>
        <v>0</v>
      </c>
      <c r="H13" s="81">
        <f>IF((SUM('Рисунок человека'!A$17:A$46))=0,"",COUNTIF('Рисунок человека'!$S$17:$S$46,"Высокий"))</f>
        <v>3</v>
      </c>
      <c r="I13" s="81">
        <f>IF((SUM('Рисунок человека'!A$17:A$46))=0,"",COUNTIF('Рисунок человека'!$S$17:$S$46,"Средний"))</f>
        <v>0</v>
      </c>
      <c r="J13" s="69">
        <f>IF((SUM('Рисунок человека'!A$17:A$46))=0,"",COUNTIF('Рисунок человека'!$S$17:$S$46,"Низкий"))</f>
        <v>0</v>
      </c>
      <c r="K13" s="69">
        <f>IF((SUM('Рисунок человека'!A$17:A$46))=0,"",COUNTIF('Рисунок человека'!$S$17:$S$46,"Группа риска"))</f>
        <v>0</v>
      </c>
      <c r="L13" s="73">
        <f>IF((SUM('Рисунок человека'!R$17:R$46))=0,"",(SUM('Рисунок человека'!R$17:R$46))/(COUNT('Рисунок человека'!R$17:R$46)))</f>
        <v>20.666666666666668</v>
      </c>
      <c r="M13" s="70">
        <f>IF((SUM('Графический диктант'!A$16:A$45))=0,"",(SUM('Графический диктант'!A$16:A$45)))</f>
        <v>3</v>
      </c>
      <c r="N13" s="74">
        <f>IF(OR($D$13="",M$13=""),"",M$13/$D$13*100)</f>
        <v>100</v>
      </c>
      <c r="O13" s="82">
        <f>IF((SUM('Графический диктант'!$A$16:$A$45))=0,"",COUNTIF('Графический диктант'!$N$16:$N$45,"Продвинутый"))</f>
        <v>0</v>
      </c>
      <c r="P13" s="83">
        <f>IF((SUM('Графический диктант'!$A$16:$A$45))=0,"",COUNTIF('Графический диктант'!$N$16:$N$45,"Высокий"))</f>
        <v>3</v>
      </c>
      <c r="Q13" s="83">
        <f>IF((SUM('Графический диктант'!$A$16:$A$45))=0,"",COUNTIF('Графический диктант'!$N$16:$N$45,"Средний"))</f>
        <v>0</v>
      </c>
      <c r="R13" s="70">
        <f>IF((SUM('Графический диктант'!$A$16:$A$45))=0,"",COUNTIF('Графический диктант'!$N$16:$N$45,"Низкий"))</f>
        <v>0</v>
      </c>
      <c r="S13" s="70">
        <f>IF((SUM('Графический диктант'!$A$16:$A$45))=0,"",COUNTIF('Графический диктант'!$N$16:$N$45,"Группа риска"))</f>
        <v>0</v>
      </c>
      <c r="T13" s="70">
        <f>IF((SUM('Графический диктант'!M$16:M$45))=0,"",(SUM('Графический диктант'!M$16:M$45))/(COUNT('Графический диктант'!M$16:M$45)))</f>
        <v>12.666666666666666</v>
      </c>
      <c r="U13" s="71">
        <f>IF((SUM('Образец и правило'!A$16:A$45))=0,"",(SUM('Образец и правило'!A$16:A$45)))</f>
        <v>3</v>
      </c>
      <c r="V13" s="75">
        <f>IF(OR($D$13="",U$13=""),"",U$13/$D$13*100)</f>
        <v>100</v>
      </c>
      <c r="W13" s="84">
        <f>IF((SUM('Образец и правило'!$A$16:$A$45))=0,"",COUNTIF('Образец и правило'!$L$16:$L$45,"Продвинутый"))</f>
        <v>1</v>
      </c>
      <c r="X13" s="85">
        <f>IF((SUM('Образец и правило'!$A$16:$A$45))=0,"",COUNTIF('Образец и правило'!$L$16:$L$45,"Высокий"))</f>
        <v>2</v>
      </c>
      <c r="Y13" s="85">
        <f>IF((SUM('Образец и правило'!$A$16:$A$45))=0,"",COUNTIF('Образец и правило'!$L$16:$L$45,"Средний"))</f>
        <v>0</v>
      </c>
      <c r="Z13" s="71">
        <f>IF((SUM('Образец и правило'!$A$16:$A$45))=0,"",COUNTIF('Образец и правило'!$L$16:$L$45,"Низкий"))</f>
        <v>0</v>
      </c>
      <c r="AA13" s="71">
        <f>IF((SUM('Образец и правило'!$A$16:$A$45))=0,"",COUNTIF('Образец и правило'!$L$16:$L$45,"Группа риска"))</f>
        <v>0</v>
      </c>
      <c r="AB13" s="75">
        <f>IF((SUM('Образец и правило'!K$16:K$45))=0,"",(SUM('Образец и правило'!K$16:K$45))/(COUNT('Образец и правило'!K$16:K$45)))</f>
        <v>10.666666666666666</v>
      </c>
      <c r="AC13" s="72">
        <f>IF((SUM('Первая буква'!A$17:A$46))=0,"",(SUM('Первая буква'!A$17:A$46)))</f>
        <v>3</v>
      </c>
      <c r="AD13" s="67">
        <f>IF(OR($D$13="",AC$13=""),"",AC$13/$D$13*100)</f>
        <v>100</v>
      </c>
      <c r="AE13" s="86">
        <f>IF((SUM('Первая буква'!$A$17:$A$46))=0,"",COUNTIF('Первая буква'!$K$17:$K$46,"Продвинутый"))</f>
        <v>3</v>
      </c>
      <c r="AF13" s="87">
        <f>IF((SUM('Первая буква'!$A$17:$A$46))=0,"",COUNTIF('Первая буква'!$K$17:$K$46,"Высокий"))</f>
        <v>0</v>
      </c>
      <c r="AG13" s="87">
        <f>IF((SUM('Первая буква'!$A$17:$A$46))=0,"",COUNTIF('Первая буква'!$K$17:$K$46,"Средний"))</f>
        <v>0</v>
      </c>
      <c r="AH13" s="72">
        <f>IF((SUM('Первая буква'!$A$17:$A$46))=0,"",COUNTIF('Первая буква'!$K$17:$K$46,"Низкий"))</f>
        <v>0</v>
      </c>
      <c r="AI13" s="72">
        <f>IF((SUM('Первая буква'!$A$17:$A$46))=0,"",COUNTIF('Первая буква'!$K$17:$K$46,"Группа риска"))</f>
        <v>0</v>
      </c>
      <c r="AJ13" s="67">
        <f>IF((SUM('Первая буква'!J$17:J$46))=0,"",(SUM('Первая буква'!J$17:J$46))/(COUNT('Первая буква'!J$17:J$46)))</f>
        <v>5</v>
      </c>
    </row>
  </sheetData>
  <sheetProtection password="C64E" sheet="1" objects="1" scenarios="1"/>
  <mergeCells count="29">
    <mergeCell ref="L11:L12"/>
    <mergeCell ref="A9:A12"/>
    <mergeCell ref="E11:E12"/>
    <mergeCell ref="F11:F12"/>
    <mergeCell ref="G11:K11"/>
    <mergeCell ref="D9:D12"/>
    <mergeCell ref="C9:C12"/>
    <mergeCell ref="B9:B12"/>
    <mergeCell ref="M11:M12"/>
    <mergeCell ref="N11:N12"/>
    <mergeCell ref="O11:S11"/>
    <mergeCell ref="T11:T12"/>
    <mergeCell ref="U11:U12"/>
    <mergeCell ref="V11:V12"/>
    <mergeCell ref="W11:AA11"/>
    <mergeCell ref="AB11:AB12"/>
    <mergeCell ref="AC11:AC12"/>
    <mergeCell ref="AD11:AD12"/>
    <mergeCell ref="AE11:AI11"/>
    <mergeCell ref="AJ11:AJ12"/>
    <mergeCell ref="AC10:AJ10"/>
    <mergeCell ref="A3:T3"/>
    <mergeCell ref="A5:H5"/>
    <mergeCell ref="I5:T5"/>
    <mergeCell ref="A7:T7"/>
    <mergeCell ref="E9:AJ9"/>
    <mergeCell ref="E10:L10"/>
    <mergeCell ref="M10:T10"/>
    <mergeCell ref="U10:AB10"/>
  </mergeCells>
  <printOptions/>
  <pageMargins left="0.7479166666666667" right="0.7479166666666667" top="0.9840277777777777" bottom="0.9840277777777777" header="0.5118055555555555" footer="0.5118055555555555"/>
  <pageSetup fitToHeight="15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cp:lastPrinted>2012-09-26T04:35:35Z</cp:lastPrinted>
  <dcterms:created xsi:type="dcterms:W3CDTF">2011-09-14T08:08:37Z</dcterms:created>
  <dcterms:modified xsi:type="dcterms:W3CDTF">2012-09-26T05:16:42Z</dcterms:modified>
  <cp:category/>
  <cp:version/>
  <cp:contentType/>
  <cp:contentStatus/>
</cp:coreProperties>
</file>